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3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>#REF!</definedName>
    <definedName name="PRODUC">#REF!</definedName>
    <definedName name="set">#REF!</definedName>
    <definedName name="v" localSheetId="0">'[1]Cta92-98'!#REF!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<sst xmlns="http://schemas.openxmlformats.org/spreadsheetml/2006/main" count="54" uniqueCount="48">
  <si>
    <t>Cuadro 3</t>
  </si>
  <si>
    <t>Costa Rica.  Área sembrada de arroz y producción según región y cantón, por período agrícola, 2013/2014 - 2016/2017</t>
  </si>
  <si>
    <t>Región</t>
  </si>
  <si>
    <t>Área sembrada (ha)</t>
  </si>
  <si>
    <t>Producción (t)</t>
  </si>
  <si>
    <t xml:space="preserve">2013/14 </t>
  </si>
  <si>
    <t>2014/15</t>
  </si>
  <si>
    <t>2015/16</t>
  </si>
  <si>
    <r>
      <t>2016/17 a</t>
    </r>
    <r>
      <rPr>
        <b/>
        <vertAlign val="superscript"/>
        <sz val="11"/>
        <color indexed="9"/>
        <rFont val="Calibri"/>
        <family val="2"/>
      </rPr>
      <t>/</t>
    </r>
  </si>
  <si>
    <t>Variación % 2015/16-2016/17</t>
  </si>
  <si>
    <t>Participación 2016/17 %</t>
  </si>
  <si>
    <t xml:space="preserve">2012/13 </t>
  </si>
  <si>
    <t>Chorotega</t>
  </si>
  <si>
    <t>Abangares</t>
  </si>
  <si>
    <t>Bagaces</t>
  </si>
  <si>
    <t>Cañas</t>
  </si>
  <si>
    <t>Carrillo</t>
  </si>
  <si>
    <t>La Cruz</t>
  </si>
  <si>
    <t>Liberia</t>
  </si>
  <si>
    <t>Nandayure</t>
  </si>
  <si>
    <t>Nicoya</t>
  </si>
  <si>
    <t>Santa Cruz</t>
  </si>
  <si>
    <t>Pacífico Central</t>
  </si>
  <si>
    <t>Aguirre</t>
  </si>
  <si>
    <t>Esparza</t>
  </si>
  <si>
    <t>Garabito</t>
  </si>
  <si>
    <t>Montes de Oro</t>
  </si>
  <si>
    <t>Orotina</t>
  </si>
  <si>
    <t>Parrita</t>
  </si>
  <si>
    <t>Puntarenas</t>
  </si>
  <si>
    <t>Brunca</t>
  </si>
  <si>
    <t>Buenos Aires</t>
  </si>
  <si>
    <t>Corredores</t>
  </si>
  <si>
    <t>Golfito</t>
  </si>
  <si>
    <t>Osa</t>
  </si>
  <si>
    <t>Huetar Norte</t>
  </si>
  <si>
    <t>Guatuso</t>
  </si>
  <si>
    <t>Los Chiles</t>
  </si>
  <si>
    <t>San Carlos</t>
  </si>
  <si>
    <t>Upala</t>
  </si>
  <si>
    <t>Huetar Caribe</t>
  </si>
  <si>
    <t>Matina</t>
  </si>
  <si>
    <t>Pococi</t>
  </si>
  <si>
    <t>Sarapiquí</t>
  </si>
  <si>
    <t>Siquirres</t>
  </si>
  <si>
    <t>Total</t>
  </si>
  <si>
    <t>a/Preliminar</t>
  </si>
  <si>
    <t>Fuente: Sepsa, con información de la Corporación Arrocera Nacional (CONARROZ).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</si>
</sst>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_(* #,##0_);_(* \(#,##0\);_(* &quot;-&quot;??_);_(@_)"/>
    <numFmt numFmtId="166" formatCode="0.0"/>
    <numFmt numFmtId="167" formatCode="_-* #,##0.00\ _€_-;\-* #,##0.00\ _€_-;_-* &quot;-&quot;??\ _€_-;_-@_-"/>
    <numFmt numFmtId="168" formatCode="_(* #,##0.0_);_(* \(#,##0.0\);_(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#,##0\ &quot;€&quot;;\-#,##0\ &quot;€&quot;"/>
    <numFmt numFmtId="172" formatCode="_-* #,##0\ &quot;Pts&quot;_-;\-* #,##0\ &quot;Pts&quot;_-;_-* &quot;-&quot;\ &quot;Pts&quot;_-;_-@_-"/>
  </numFmts>
  <fonts count="41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color indexed="9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6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3" tint="-0.24997000396251678"/>
      </bottom>
    </border>
  </borders>
  <cellStyleXfs count="87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1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172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164" fontId="0" fillId="0" borderId="0" xfId="0" applyAlignment="1">
      <alignment/>
    </xf>
    <xf numFmtId="0" fontId="19" fillId="0" borderId="0" xfId="74" applyFont="1" applyAlignment="1">
      <alignment horizontal="center" vertical="center" wrapText="1"/>
      <protection/>
    </xf>
    <xf numFmtId="0" fontId="23" fillId="0" borderId="0" xfId="70" applyFont="1" applyAlignment="1">
      <alignment horizontal="center" vertical="center" wrapText="1"/>
      <protection/>
    </xf>
    <xf numFmtId="0" fontId="23" fillId="0" borderId="0" xfId="70" applyFont="1">
      <alignment/>
      <protection/>
    </xf>
    <xf numFmtId="0" fontId="20" fillId="0" borderId="0" xfId="70" applyFont="1" applyAlignment="1">
      <alignment horizontal="center" vertical="center" wrapText="1"/>
      <protection/>
    </xf>
    <xf numFmtId="0" fontId="27" fillId="33" borderId="0" xfId="70" applyFont="1" applyFill="1" applyBorder="1" applyAlignment="1">
      <alignment horizontal="center" vertical="center"/>
      <protection/>
    </xf>
    <xf numFmtId="0" fontId="27" fillId="33" borderId="10" xfId="74" applyFont="1" applyFill="1" applyBorder="1" applyAlignment="1">
      <alignment horizontal="center" wrapText="1"/>
      <protection/>
    </xf>
    <xf numFmtId="0" fontId="19" fillId="33" borderId="0" xfId="74" applyFont="1" applyFill="1" applyAlignment="1">
      <alignment horizontal="center" wrapText="1"/>
      <protection/>
    </xf>
    <xf numFmtId="0" fontId="27" fillId="33" borderId="10" xfId="70" applyFont="1" applyFill="1" applyBorder="1" applyAlignment="1">
      <alignment horizontal="center" wrapText="1"/>
      <protection/>
    </xf>
    <xf numFmtId="49" fontId="27" fillId="33" borderId="0" xfId="0" applyNumberFormat="1" applyFont="1" applyFill="1" applyBorder="1" applyAlignment="1">
      <alignment horizontal="center" vertical="center"/>
    </xf>
    <xf numFmtId="0" fontId="27" fillId="33" borderId="0" xfId="75" applyFont="1" applyFill="1" applyBorder="1" applyAlignment="1">
      <alignment horizontal="center" vertical="center" wrapText="1"/>
      <protection/>
    </xf>
    <xf numFmtId="0" fontId="40" fillId="33" borderId="0" xfId="75" applyFont="1" applyFill="1" applyBorder="1" applyAlignment="1">
      <alignment horizontal="center" vertical="top" wrapText="1"/>
      <protection/>
    </xf>
    <xf numFmtId="0" fontId="40" fillId="33" borderId="0" xfId="60" applyFont="1" applyFill="1" applyBorder="1" applyAlignment="1">
      <alignment horizontal="center" vertical="center" wrapText="1"/>
      <protection/>
    </xf>
    <xf numFmtId="0" fontId="23" fillId="0" borderId="0" xfId="70" applyFont="1">
      <alignment/>
      <protection/>
    </xf>
    <xf numFmtId="0" fontId="19" fillId="34" borderId="0" xfId="58" applyFont="1" applyFill="1" applyBorder="1">
      <alignment/>
      <protection/>
    </xf>
    <xf numFmtId="165" fontId="19" fillId="34" borderId="0" xfId="48" applyNumberFormat="1" applyFont="1" applyFill="1" applyBorder="1" applyAlignment="1">
      <alignment horizontal="right" wrapText="1"/>
    </xf>
    <xf numFmtId="166" fontId="19" fillId="34" borderId="0" xfId="58" applyNumberFormat="1" applyFont="1" applyFill="1" applyBorder="1">
      <alignment/>
      <protection/>
    </xf>
    <xf numFmtId="2" fontId="19" fillId="34" borderId="0" xfId="58" applyNumberFormat="1" applyFont="1" applyFill="1" applyBorder="1">
      <alignment/>
      <protection/>
    </xf>
    <xf numFmtId="165" fontId="39" fillId="34" borderId="0" xfId="48" applyNumberFormat="1" applyFont="1" applyFill="1" applyBorder="1" applyAlignment="1">
      <alignment/>
    </xf>
    <xf numFmtId="166" fontId="19" fillId="34" borderId="0" xfId="52" applyNumberFormat="1" applyFont="1" applyFill="1" applyBorder="1" applyAlignment="1">
      <alignment horizontal="right"/>
    </xf>
    <xf numFmtId="0" fontId="20" fillId="0" borderId="0" xfId="58" applyFont="1" applyAlignment="1">
      <alignment horizontal="left" indent="1"/>
      <protection/>
    </xf>
    <xf numFmtId="165" fontId="20" fillId="35" borderId="0" xfId="48" applyNumberFormat="1" applyFont="1" applyFill="1" applyBorder="1" applyAlignment="1">
      <alignment horizontal="right" wrapText="1"/>
    </xf>
    <xf numFmtId="166" fontId="20" fillId="35" borderId="0" xfId="52" applyNumberFormat="1" applyFont="1" applyFill="1" applyBorder="1" applyAlignment="1">
      <alignment horizontal="right"/>
    </xf>
    <xf numFmtId="2" fontId="20" fillId="0" borderId="0" xfId="58" applyNumberFormat="1" applyFont="1" applyBorder="1">
      <alignment/>
      <protection/>
    </xf>
    <xf numFmtId="165" fontId="20" fillId="0" borderId="0" xfId="48" applyNumberFormat="1" applyFont="1" applyAlignment="1">
      <alignment/>
    </xf>
    <xf numFmtId="0" fontId="20" fillId="0" borderId="0" xfId="58" applyFont="1">
      <alignment/>
      <protection/>
    </xf>
    <xf numFmtId="2" fontId="19" fillId="0" borderId="0" xfId="58" applyNumberFormat="1" applyFont="1" applyBorder="1">
      <alignment/>
      <protection/>
    </xf>
    <xf numFmtId="165" fontId="23" fillId="0" borderId="0" xfId="48" applyNumberFormat="1" applyFont="1" applyBorder="1" applyAlignment="1">
      <alignment/>
    </xf>
    <xf numFmtId="165" fontId="19" fillId="34" borderId="0" xfId="48" applyNumberFormat="1" applyFont="1" applyFill="1" applyBorder="1" applyAlignment="1">
      <alignment horizontal="right"/>
    </xf>
    <xf numFmtId="0" fontId="19" fillId="34" borderId="0" xfId="58" applyFont="1" applyFill="1">
      <alignment/>
      <protection/>
    </xf>
    <xf numFmtId="4" fontId="19" fillId="34" borderId="11" xfId="58" applyNumberFormat="1" applyFont="1" applyFill="1" applyBorder="1">
      <alignment/>
      <protection/>
    </xf>
    <xf numFmtId="165" fontId="19" fillId="34" borderId="11" xfId="48" applyNumberFormat="1" applyFont="1" applyFill="1" applyBorder="1" applyAlignment="1">
      <alignment horizontal="right" wrapText="1"/>
    </xf>
    <xf numFmtId="166" fontId="19" fillId="34" borderId="11" xfId="52" applyNumberFormat="1" applyFont="1" applyFill="1" applyBorder="1" applyAlignment="1">
      <alignment horizontal="right"/>
    </xf>
    <xf numFmtId="2" fontId="19" fillId="34" borderId="11" xfId="58" applyNumberFormat="1" applyFont="1" applyFill="1" applyBorder="1">
      <alignment/>
      <protection/>
    </xf>
    <xf numFmtId="165" fontId="19" fillId="34" borderId="11" xfId="48" applyNumberFormat="1" applyFont="1" applyFill="1" applyBorder="1" applyAlignment="1">
      <alignment/>
    </xf>
    <xf numFmtId="0" fontId="20" fillId="0" borderId="0" xfId="58" applyFont="1" applyFill="1" applyBorder="1" applyAlignment="1">
      <alignment wrapText="1"/>
      <protection/>
    </xf>
    <xf numFmtId="0" fontId="23" fillId="0" borderId="0" xfId="70" applyFont="1" applyBorder="1" applyAlignment="1">
      <alignment wrapText="1"/>
      <protection/>
    </xf>
    <xf numFmtId="0" fontId="23" fillId="0" borderId="0" xfId="70" applyFont="1" applyBorder="1" applyAlignment="1">
      <alignment wrapText="1"/>
      <protection/>
    </xf>
    <xf numFmtId="0" fontId="23" fillId="0" borderId="0" xfId="70" applyFont="1" applyAlignment="1">
      <alignment wrapText="1"/>
      <protection/>
    </xf>
    <xf numFmtId="0" fontId="20" fillId="0" borderId="0" xfId="65" applyNumberFormat="1" applyFont="1" applyFill="1" applyBorder="1" applyAlignment="1">
      <alignment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boletin14a" xfId="74"/>
    <cellStyle name="Normal_Libro2a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pane xSplit="1" ySplit="4" topLeftCell="B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1.00390625" defaultRowHeight="12.75"/>
  <cols>
    <col min="1" max="1" width="16.75390625" style="13" customWidth="1"/>
    <col min="2" max="5" width="9.875" style="13" customWidth="1"/>
    <col min="6" max="7" width="12.625" style="13" customWidth="1"/>
    <col min="8" max="8" width="1.875" style="13" customWidth="1"/>
    <col min="9" max="9" width="8.375" style="13" hidden="1" customWidth="1"/>
    <col min="10" max="13" width="9.25390625" style="13" customWidth="1"/>
    <col min="14" max="15" width="11.375" style="13" customWidth="1"/>
    <col min="16" max="16384" width="11.00390625" style="13" customWidth="1"/>
  </cols>
  <sheetData>
    <row r="1" spans="1:1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4"/>
    </row>
    <row r="3" spans="1:15" ht="19.5" customHeight="1">
      <c r="A3" s="5" t="s">
        <v>2</v>
      </c>
      <c r="B3" s="6" t="s">
        <v>3</v>
      </c>
      <c r="C3" s="6"/>
      <c r="D3" s="6"/>
      <c r="E3" s="6"/>
      <c r="F3" s="6"/>
      <c r="G3" s="6"/>
      <c r="H3" s="7"/>
      <c r="I3" s="8" t="s">
        <v>4</v>
      </c>
      <c r="J3" s="8"/>
      <c r="K3" s="8"/>
      <c r="L3" s="8"/>
      <c r="M3" s="8"/>
      <c r="N3" s="8"/>
      <c r="O3" s="8"/>
    </row>
    <row r="4" spans="1:15" ht="45">
      <c r="A4" s="5"/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1"/>
      <c r="I4" s="12" t="s">
        <v>11</v>
      </c>
      <c r="J4" s="9" t="s">
        <v>5</v>
      </c>
      <c r="K4" s="9" t="s">
        <v>6</v>
      </c>
      <c r="L4" s="9" t="s">
        <v>7</v>
      </c>
      <c r="M4" s="9" t="s">
        <v>8</v>
      </c>
      <c r="N4" s="10" t="s">
        <v>9</v>
      </c>
      <c r="O4" s="10" t="s">
        <v>10</v>
      </c>
    </row>
    <row r="5" spans="1:15" ht="15">
      <c r="A5" s="14" t="s">
        <v>12</v>
      </c>
      <c r="B5" s="15">
        <f>SUM(B6:B14)</f>
        <v>24968.21</v>
      </c>
      <c r="C5" s="15">
        <f>SUM(C6:C14)</f>
        <v>23931.760000000002</v>
      </c>
      <c r="D5" s="15">
        <f>SUM(D6:D14)</f>
        <v>22788.29</v>
      </c>
      <c r="E5" s="15">
        <f>SUM(E6:E14)</f>
        <v>25024.559999999998</v>
      </c>
      <c r="F5" s="16">
        <f aca="true" t="shared" si="0" ref="F5:F14">((E5/B5)-1)*100</f>
        <v>0.2256869835683073</v>
      </c>
      <c r="G5" s="16">
        <f>E5/$E$43*100</f>
        <v>53.90261004580952</v>
      </c>
      <c r="H5" s="17"/>
      <c r="I5" s="18">
        <f>SUM(I6:I14)</f>
        <v>71502.23554657359</v>
      </c>
      <c r="J5" s="15">
        <f>SUM(J6:J14)</f>
        <v>90494.09046860047</v>
      </c>
      <c r="K5" s="15">
        <f>SUM(K6:K14)</f>
        <v>88786.8296</v>
      </c>
      <c r="L5" s="15">
        <f>SUM(L6:L14)</f>
        <v>86139.73619999997</v>
      </c>
      <c r="M5" s="15">
        <f>SUM(M6:M14)</f>
        <v>94884.97679999997</v>
      </c>
      <c r="N5" s="19">
        <f>+((M5/L5)-1)*100</f>
        <v>10.152388416531988</v>
      </c>
      <c r="O5" s="19">
        <f>+M5/$M$43*100</f>
        <v>52.91104594386916</v>
      </c>
    </row>
    <row r="6" spans="1:15" ht="15">
      <c r="A6" s="20" t="s">
        <v>13</v>
      </c>
      <c r="B6" s="21">
        <v>225.5</v>
      </c>
      <c r="C6" s="21">
        <v>170.1</v>
      </c>
      <c r="D6" s="21">
        <v>351.2</v>
      </c>
      <c r="E6" s="21">
        <v>541</v>
      </c>
      <c r="F6" s="22">
        <f t="shared" si="0"/>
        <v>139.91130820399113</v>
      </c>
      <c r="G6" s="22">
        <f aca="true" t="shared" si="1" ref="G6:G43">E6/$E$43*100</f>
        <v>1.1653076831234177</v>
      </c>
      <c r="H6" s="23"/>
      <c r="I6" s="24">
        <v>284.46203965381136</v>
      </c>
      <c r="J6" s="21">
        <v>817.2959695816965</v>
      </c>
      <c r="K6" s="21">
        <v>631.071</v>
      </c>
      <c r="L6" s="21">
        <v>1327.5359999999998</v>
      </c>
      <c r="M6" s="21">
        <v>2337.1200000000003</v>
      </c>
      <c r="N6" s="22">
        <f aca="true" t="shared" si="2" ref="N6:N43">+((M6/L6)-1)*100</f>
        <v>76.04946306540845</v>
      </c>
      <c r="O6" s="22">
        <f aca="true" t="shared" si="3" ref="O6:O43">+M6/$M$43*100</f>
        <v>1.3032565097948736</v>
      </c>
    </row>
    <row r="7" spans="1:15" ht="15">
      <c r="A7" s="20" t="s">
        <v>14</v>
      </c>
      <c r="B7" s="21">
        <v>6154.34</v>
      </c>
      <c r="C7" s="21">
        <v>6758.279999999999</v>
      </c>
      <c r="D7" s="21">
        <v>5718.83</v>
      </c>
      <c r="E7" s="21">
        <v>6232.67</v>
      </c>
      <c r="F7" s="22">
        <f t="shared" si="0"/>
        <v>1.272760360981029</v>
      </c>
      <c r="G7" s="22">
        <f t="shared" si="1"/>
        <v>13.425098405495067</v>
      </c>
      <c r="H7" s="23"/>
      <c r="I7" s="24">
        <v>21747.989572156475</v>
      </c>
      <c r="J7" s="21">
        <v>22305.619855589433</v>
      </c>
      <c r="K7" s="21">
        <v>25073.218799999995</v>
      </c>
      <c r="L7" s="21">
        <v>21617.177399999997</v>
      </c>
      <c r="M7" s="21">
        <v>23559.492599999998</v>
      </c>
      <c r="N7" s="22">
        <f t="shared" si="2"/>
        <v>8.985054635301282</v>
      </c>
      <c r="O7" s="22">
        <f t="shared" si="3"/>
        <v>13.13756336791185</v>
      </c>
    </row>
    <row r="8" spans="1:15" ht="15">
      <c r="A8" s="20" t="s">
        <v>15</v>
      </c>
      <c r="B8" s="21">
        <v>3447.82</v>
      </c>
      <c r="C8" s="21">
        <v>2430.52</v>
      </c>
      <c r="D8" s="21">
        <v>2702.07</v>
      </c>
      <c r="E8" s="21">
        <v>2741.7200000000003</v>
      </c>
      <c r="F8" s="22">
        <f t="shared" si="0"/>
        <v>-20.47960740409882</v>
      </c>
      <c r="G8" s="22">
        <f t="shared" si="1"/>
        <v>5.90563286686347</v>
      </c>
      <c r="H8" s="23"/>
      <c r="I8" s="24">
        <v>10283.999444574038</v>
      </c>
      <c r="J8" s="21">
        <v>12496.18354697634</v>
      </c>
      <c r="K8" s="21">
        <v>9017.2292</v>
      </c>
      <c r="L8" s="21">
        <v>10213.8246</v>
      </c>
      <c r="M8" s="21">
        <v>10363.7016</v>
      </c>
      <c r="N8" s="22">
        <f t="shared" si="2"/>
        <v>1.4673935168223018</v>
      </c>
      <c r="O8" s="22">
        <f t="shared" si="3"/>
        <v>5.779147658559058</v>
      </c>
    </row>
    <row r="9" spans="1:15" ht="15">
      <c r="A9" s="20" t="s">
        <v>16</v>
      </c>
      <c r="B9" s="21">
        <v>1431.0500000000002</v>
      </c>
      <c r="C9" s="21">
        <v>1733.6</v>
      </c>
      <c r="D9" s="21">
        <v>1042.98</v>
      </c>
      <c r="E9" s="21">
        <v>2139.01</v>
      </c>
      <c r="F9" s="22">
        <f t="shared" si="0"/>
        <v>49.47136717794627</v>
      </c>
      <c r="G9" s="22">
        <f t="shared" si="1"/>
        <v>4.607402564284329</v>
      </c>
      <c r="H9" s="23"/>
      <c r="I9" s="24">
        <v>3435.975174313062</v>
      </c>
      <c r="J9" s="21">
        <v>5186.658081019454</v>
      </c>
      <c r="K9" s="21">
        <v>6431.656</v>
      </c>
      <c r="L9" s="21">
        <v>3942.4644</v>
      </c>
      <c r="M9" s="21">
        <v>8085.4578</v>
      </c>
      <c r="N9" s="22">
        <f t="shared" si="2"/>
        <v>105.08638708316558</v>
      </c>
      <c r="O9" s="22">
        <f t="shared" si="3"/>
        <v>4.508722492863753</v>
      </c>
    </row>
    <row r="10" spans="1:15" ht="15">
      <c r="A10" s="20" t="s">
        <v>17</v>
      </c>
      <c r="B10" s="21">
        <v>230.8</v>
      </c>
      <c r="C10" s="21">
        <v>228</v>
      </c>
      <c r="D10" s="21">
        <v>228</v>
      </c>
      <c r="E10" s="21">
        <v>140</v>
      </c>
      <c r="F10" s="22">
        <f t="shared" si="0"/>
        <v>-39.34142114384749</v>
      </c>
      <c r="G10" s="22">
        <f t="shared" si="1"/>
        <v>0.3015583653184445</v>
      </c>
      <c r="H10" s="23"/>
      <c r="I10" s="24">
        <v>458.8097413771151</v>
      </c>
      <c r="J10" s="21">
        <v>836.5051431461443</v>
      </c>
      <c r="K10" s="21">
        <v>845.88</v>
      </c>
      <c r="L10" s="21">
        <v>861.8399999999999</v>
      </c>
      <c r="M10" s="21">
        <v>529.1999999999999</v>
      </c>
      <c r="N10" s="22">
        <f t="shared" si="2"/>
        <v>-38.59649122807017</v>
      </c>
      <c r="O10" s="22">
        <f t="shared" si="3"/>
        <v>0.2950996718112236</v>
      </c>
    </row>
    <row r="11" spans="1:15" ht="15">
      <c r="A11" s="20" t="s">
        <v>18</v>
      </c>
      <c r="B11" s="21">
        <v>8658.949999999999</v>
      </c>
      <c r="C11" s="21">
        <v>9115.960000000003</v>
      </c>
      <c r="D11" s="21">
        <v>9380.26</v>
      </c>
      <c r="E11" s="21">
        <v>7453.469999999999</v>
      </c>
      <c r="F11" s="22">
        <f t="shared" si="0"/>
        <v>-13.921780354430958</v>
      </c>
      <c r="G11" s="22">
        <f t="shared" si="1"/>
        <v>16.0546873510719</v>
      </c>
      <c r="H11" s="23"/>
      <c r="I11" s="24">
        <v>25221.994976143684</v>
      </c>
      <c r="J11" s="21">
        <v>31383.259138844474</v>
      </c>
      <c r="K11" s="21">
        <v>33820.21160000001</v>
      </c>
      <c r="L11" s="21">
        <v>35457.3828</v>
      </c>
      <c r="M11" s="21">
        <v>28174.116599999998</v>
      </c>
      <c r="N11" s="22">
        <f t="shared" si="2"/>
        <v>-20.540901851334613</v>
      </c>
      <c r="O11" s="22">
        <f t="shared" si="3"/>
        <v>15.710832506105717</v>
      </c>
    </row>
    <row r="12" spans="1:15" ht="15">
      <c r="A12" s="20" t="s">
        <v>19</v>
      </c>
      <c r="B12" s="21">
        <v>2318.13</v>
      </c>
      <c r="C12" s="21">
        <v>1427.3000000000002</v>
      </c>
      <c r="D12" s="21">
        <v>982.4</v>
      </c>
      <c r="E12" s="21">
        <v>2381</v>
      </c>
      <c r="F12" s="22">
        <f t="shared" si="0"/>
        <v>2.7120998390944395</v>
      </c>
      <c r="G12" s="22">
        <f t="shared" si="1"/>
        <v>5.12864619873726</v>
      </c>
      <c r="H12" s="23"/>
      <c r="I12" s="24">
        <v>3439.033905922242</v>
      </c>
      <c r="J12" s="21">
        <v>8401.766323576134</v>
      </c>
      <c r="K12" s="21">
        <v>5295.283</v>
      </c>
      <c r="L12" s="21">
        <v>3713.4719999999998</v>
      </c>
      <c r="M12" s="21">
        <v>9000.18</v>
      </c>
      <c r="N12" s="22">
        <f t="shared" si="2"/>
        <v>142.36563517915312</v>
      </c>
      <c r="O12" s="22">
        <f t="shared" si="3"/>
        <v>5.0188022755894535</v>
      </c>
    </row>
    <row r="13" spans="1:15" ht="15">
      <c r="A13" s="20" t="s">
        <v>20</v>
      </c>
      <c r="B13" s="21">
        <v>989</v>
      </c>
      <c r="C13" s="21">
        <v>894</v>
      </c>
      <c r="D13" s="21">
        <v>914.5999999999999</v>
      </c>
      <c r="E13" s="21">
        <v>1391.5</v>
      </c>
      <c r="F13" s="22">
        <f t="shared" si="0"/>
        <v>40.697674418604656</v>
      </c>
      <c r="G13" s="22">
        <f t="shared" si="1"/>
        <v>2.997274752432968</v>
      </c>
      <c r="H13" s="23"/>
      <c r="I13" s="24">
        <v>2450.383878021481</v>
      </c>
      <c r="J13" s="21">
        <v>3584.5042745733826</v>
      </c>
      <c r="K13" s="21">
        <v>3316.74</v>
      </c>
      <c r="L13" s="21">
        <v>3457.1879999999996</v>
      </c>
      <c r="M13" s="21">
        <v>5259.87</v>
      </c>
      <c r="N13" s="22">
        <f t="shared" si="2"/>
        <v>52.14301333916467</v>
      </c>
      <c r="O13" s="22">
        <f t="shared" si="3"/>
        <v>2.9330799523236974</v>
      </c>
    </row>
    <row r="14" spans="1:15" ht="15">
      <c r="A14" s="20" t="s">
        <v>21</v>
      </c>
      <c r="B14" s="21">
        <v>1512.62</v>
      </c>
      <c r="C14" s="21">
        <v>1174</v>
      </c>
      <c r="D14" s="21">
        <v>1467.9499999999998</v>
      </c>
      <c r="E14" s="21">
        <v>2004.19</v>
      </c>
      <c r="F14" s="22">
        <f t="shared" si="0"/>
        <v>32.49791752059341</v>
      </c>
      <c r="G14" s="22">
        <f t="shared" si="1"/>
        <v>4.317001858482667</v>
      </c>
      <c r="H14" s="23"/>
      <c r="I14" s="24">
        <v>4179.586814411676</v>
      </c>
      <c r="J14" s="21">
        <v>5482.298135293417</v>
      </c>
      <c r="K14" s="21">
        <v>4355.54</v>
      </c>
      <c r="L14" s="21">
        <v>5548.850999999999</v>
      </c>
      <c r="M14" s="21">
        <v>7575.8382</v>
      </c>
      <c r="N14" s="22">
        <f t="shared" si="2"/>
        <v>36.52985455907902</v>
      </c>
      <c r="O14" s="22">
        <f t="shared" si="3"/>
        <v>4.224541508909545</v>
      </c>
    </row>
    <row r="15" spans="1:15" ht="15">
      <c r="A15" s="25"/>
      <c r="B15" s="24"/>
      <c r="C15" s="24"/>
      <c r="D15" s="24"/>
      <c r="E15" s="24"/>
      <c r="F15" s="22"/>
      <c r="G15" s="22"/>
      <c r="H15" s="26"/>
      <c r="I15" s="27"/>
      <c r="J15" s="27"/>
      <c r="K15" s="27"/>
      <c r="L15" s="27"/>
      <c r="M15" s="27"/>
      <c r="N15" s="22"/>
      <c r="O15" s="22"/>
    </row>
    <row r="16" spans="1:15" ht="15">
      <c r="A16" s="14" t="s">
        <v>22</v>
      </c>
      <c r="B16" s="15">
        <f>SUM(B17:B23)</f>
        <v>7397.8</v>
      </c>
      <c r="C16" s="15">
        <f>SUM(C17:C23)</f>
        <v>6271.5</v>
      </c>
      <c r="D16" s="15">
        <f>SUM(D17:D23)</f>
        <v>5655.88</v>
      </c>
      <c r="E16" s="15">
        <f>SUM(E17:E23)</f>
        <v>5843.500000000001</v>
      </c>
      <c r="F16" s="19">
        <f>((E16/B16)-1)*100</f>
        <v>-21.010300359566347</v>
      </c>
      <c r="G16" s="19">
        <f t="shared" si="1"/>
        <v>12.586830769559507</v>
      </c>
      <c r="H16" s="17"/>
      <c r="I16" s="28">
        <f>SUM(I17:I23)</f>
        <v>23491.738476643666</v>
      </c>
      <c r="J16" s="15">
        <f>SUM(J17:J23)</f>
        <v>26812.381923598554</v>
      </c>
      <c r="K16" s="15">
        <f>SUM(K17:K23)</f>
        <v>23267.265000000003</v>
      </c>
      <c r="L16" s="15">
        <f>SUM(L17:L23)</f>
        <v>21379.2264</v>
      </c>
      <c r="M16" s="15">
        <f>SUM(M17:M23)</f>
        <v>22088.43</v>
      </c>
      <c r="N16" s="19">
        <f t="shared" si="2"/>
        <v>3.317255670205177</v>
      </c>
      <c r="O16" s="19">
        <f t="shared" si="3"/>
        <v>12.317249515920608</v>
      </c>
    </row>
    <row r="17" spans="1:15" ht="15">
      <c r="A17" s="20" t="s">
        <v>23</v>
      </c>
      <c r="B17" s="21">
        <v>1536.1</v>
      </c>
      <c r="C17" s="21">
        <v>1317.7</v>
      </c>
      <c r="D17" s="21">
        <v>1162.1</v>
      </c>
      <c r="E17" s="21">
        <v>1069.6000000000001</v>
      </c>
      <c r="F17" s="22">
        <f>((E17/B17)-1)*100</f>
        <v>-30.369116593971736</v>
      </c>
      <c r="G17" s="22">
        <f t="shared" si="1"/>
        <v>2.303905911032916</v>
      </c>
      <c r="H17" s="23"/>
      <c r="I17" s="24">
        <v>3875.752807899719</v>
      </c>
      <c r="J17" s="21">
        <v>5567.398398556292</v>
      </c>
      <c r="K17" s="21">
        <v>4888.667</v>
      </c>
      <c r="L17" s="21">
        <v>4392.737999999999</v>
      </c>
      <c r="M17" s="21">
        <v>4043.088</v>
      </c>
      <c r="N17" s="22">
        <f t="shared" si="2"/>
        <v>-7.959728078478601</v>
      </c>
      <c r="O17" s="22">
        <f t="shared" si="3"/>
        <v>2.2545614926377486</v>
      </c>
    </row>
    <row r="18" spans="1:15" ht="15">
      <c r="A18" s="20" t="s">
        <v>24</v>
      </c>
      <c r="B18" s="21">
        <v>130</v>
      </c>
      <c r="C18" s="21">
        <v>70</v>
      </c>
      <c r="D18" s="21">
        <v>70</v>
      </c>
      <c r="E18" s="21">
        <v>0</v>
      </c>
      <c r="F18" s="22">
        <f>((E18/B18)-1)*100</f>
        <v>-100</v>
      </c>
      <c r="G18" s="22">
        <f t="shared" si="1"/>
        <v>0</v>
      </c>
      <c r="H18" s="23"/>
      <c r="I18" s="24">
        <v>0</v>
      </c>
      <c r="J18" s="21">
        <v>471.16840818457</v>
      </c>
      <c r="K18" s="21">
        <v>259.7</v>
      </c>
      <c r="L18" s="21">
        <v>264.59999999999997</v>
      </c>
      <c r="M18" s="21">
        <v>0</v>
      </c>
      <c r="N18" s="22">
        <f t="shared" si="2"/>
        <v>-100</v>
      </c>
      <c r="O18" s="22">
        <f t="shared" si="3"/>
        <v>0</v>
      </c>
    </row>
    <row r="19" spans="1:15" ht="15">
      <c r="A19" s="20" t="s">
        <v>25</v>
      </c>
      <c r="B19" s="21">
        <v>663.1</v>
      </c>
      <c r="C19" s="21">
        <v>726.1</v>
      </c>
      <c r="D19" s="21">
        <v>875</v>
      </c>
      <c r="E19" s="21">
        <v>909.5</v>
      </c>
      <c r="F19" s="22">
        <f>((E19/B19)-1)*100</f>
        <v>37.15879957774091</v>
      </c>
      <c r="G19" s="22">
        <f t="shared" si="1"/>
        <v>1.9590523804080378</v>
      </c>
      <c r="H19" s="23"/>
      <c r="I19" s="24">
        <v>1720.366600630338</v>
      </c>
      <c r="J19" s="21">
        <v>2403.321318978372</v>
      </c>
      <c r="K19" s="21">
        <v>2693.831</v>
      </c>
      <c r="L19" s="21">
        <v>3307.5</v>
      </c>
      <c r="M19" s="21">
        <v>3437.91</v>
      </c>
      <c r="N19" s="22">
        <f t="shared" si="2"/>
        <v>3.942857142857137</v>
      </c>
      <c r="O19" s="22">
        <f t="shared" si="3"/>
        <v>1.9170939393736277</v>
      </c>
    </row>
    <row r="20" spans="1:15" ht="15">
      <c r="A20" s="20" t="s">
        <v>26</v>
      </c>
      <c r="B20" s="21">
        <v>0</v>
      </c>
      <c r="C20" s="21">
        <v>0</v>
      </c>
      <c r="D20" s="21"/>
      <c r="E20" s="21">
        <v>0</v>
      </c>
      <c r="F20" s="22"/>
      <c r="G20" s="22">
        <f t="shared" si="1"/>
        <v>0</v>
      </c>
      <c r="H20" s="23"/>
      <c r="I20" s="24">
        <v>0</v>
      </c>
      <c r="J20" s="21">
        <v>0</v>
      </c>
      <c r="K20" s="21">
        <v>0</v>
      </c>
      <c r="L20" s="21">
        <v>0</v>
      </c>
      <c r="M20" s="21">
        <v>0</v>
      </c>
      <c r="N20" s="22"/>
      <c r="O20" s="22">
        <f t="shared" si="3"/>
        <v>0</v>
      </c>
    </row>
    <row r="21" spans="1:15" ht="15">
      <c r="A21" s="20" t="s">
        <v>27</v>
      </c>
      <c r="B21" s="21">
        <v>0</v>
      </c>
      <c r="C21" s="21">
        <v>55</v>
      </c>
      <c r="D21" s="21">
        <v>0</v>
      </c>
      <c r="E21" s="21">
        <v>132</v>
      </c>
      <c r="F21" s="22"/>
      <c r="G21" s="22">
        <f t="shared" si="1"/>
        <v>0.2843264587288191</v>
      </c>
      <c r="H21" s="23"/>
      <c r="I21" s="24">
        <v>0</v>
      </c>
      <c r="J21" s="21">
        <v>0</v>
      </c>
      <c r="K21" s="21">
        <v>204.05</v>
      </c>
      <c r="L21" s="21">
        <v>0</v>
      </c>
      <c r="M21" s="21">
        <v>498.96</v>
      </c>
      <c r="N21" s="22"/>
      <c r="O21" s="22">
        <f t="shared" si="3"/>
        <v>0.27823683342201083</v>
      </c>
    </row>
    <row r="22" spans="1:15" ht="15">
      <c r="A22" s="20" t="s">
        <v>28</v>
      </c>
      <c r="B22" s="21">
        <v>3798.6000000000004</v>
      </c>
      <c r="C22" s="21">
        <v>3164.8</v>
      </c>
      <c r="D22" s="21">
        <v>2765.9</v>
      </c>
      <c r="E22" s="21">
        <v>3050.8</v>
      </c>
      <c r="F22" s="22">
        <f>((E22/B22)-1)*100</f>
        <v>-19.686200179013326</v>
      </c>
      <c r="G22" s="22">
        <f t="shared" si="1"/>
        <v>6.571387577953647</v>
      </c>
      <c r="H22" s="23"/>
      <c r="I22" s="24">
        <v>13738.802811236948</v>
      </c>
      <c r="J22" s="21">
        <v>13767.540887153136</v>
      </c>
      <c r="K22" s="21">
        <v>11741.408000000001</v>
      </c>
      <c r="L22" s="21">
        <v>10455.101999999999</v>
      </c>
      <c r="M22" s="21">
        <v>11532.024</v>
      </c>
      <c r="N22" s="22">
        <f t="shared" si="2"/>
        <v>10.30044470154381</v>
      </c>
      <c r="O22" s="22">
        <f t="shared" si="3"/>
        <v>6.430643419726293</v>
      </c>
    </row>
    <row r="23" spans="1:15" ht="15">
      <c r="A23" s="20" t="s">
        <v>29</v>
      </c>
      <c r="B23" s="21">
        <v>1270</v>
      </c>
      <c r="C23" s="21">
        <v>937.9</v>
      </c>
      <c r="D23" s="21">
        <v>782.88</v>
      </c>
      <c r="E23" s="21">
        <v>681.6</v>
      </c>
      <c r="F23" s="22">
        <f>((E23/B23)-1)*100</f>
        <v>-46.33070866141732</v>
      </c>
      <c r="G23" s="22">
        <f t="shared" si="1"/>
        <v>1.4681584414360842</v>
      </c>
      <c r="H23" s="23"/>
      <c r="I23" s="24">
        <v>4156.816256876662</v>
      </c>
      <c r="J23" s="21">
        <v>4602.952910726184</v>
      </c>
      <c r="K23" s="21">
        <v>3479.609</v>
      </c>
      <c r="L23" s="21">
        <v>2959.2864</v>
      </c>
      <c r="M23" s="21">
        <v>2576.448</v>
      </c>
      <c r="N23" s="22">
        <f t="shared" si="2"/>
        <v>-12.936848559166158</v>
      </c>
      <c r="O23" s="22">
        <f t="shared" si="3"/>
        <v>1.4367138307609286</v>
      </c>
    </row>
    <row r="24" spans="1:15" ht="15">
      <c r="A24" s="25"/>
      <c r="B24" s="21"/>
      <c r="C24" s="21"/>
      <c r="D24" s="21"/>
      <c r="E24" s="21"/>
      <c r="F24" s="22"/>
      <c r="G24" s="22"/>
      <c r="H24" s="26"/>
      <c r="I24" s="27"/>
      <c r="J24" s="21"/>
      <c r="K24" s="21"/>
      <c r="L24" s="21"/>
      <c r="M24" s="21"/>
      <c r="N24" s="22"/>
      <c r="O24" s="22"/>
    </row>
    <row r="25" spans="1:15" ht="15">
      <c r="A25" s="29" t="s">
        <v>30</v>
      </c>
      <c r="B25" s="15">
        <f>SUM(B26:B29)</f>
        <v>15102.550000000001</v>
      </c>
      <c r="C25" s="15">
        <f>SUM(C26:C29)</f>
        <v>11707.4</v>
      </c>
      <c r="D25" s="15">
        <f>SUM(D26:D29)</f>
        <v>9970.6</v>
      </c>
      <c r="E25" s="15">
        <f>SUM(E26:E29)</f>
        <v>8985.810000000001</v>
      </c>
      <c r="F25" s="19">
        <f>((E25/B25)-1)*100</f>
        <v>-40.50137228481282</v>
      </c>
      <c r="G25" s="19">
        <f t="shared" si="1"/>
        <v>19.35532981901523</v>
      </c>
      <c r="H25" s="15"/>
      <c r="I25" s="15">
        <f>SUM(I26:I29)</f>
        <v>49487.72849353717</v>
      </c>
      <c r="J25" s="15">
        <f>SUM(J26:J29)</f>
        <v>54737.26494636829</v>
      </c>
      <c r="K25" s="15">
        <f>SUM(K26:K29)</f>
        <v>43434.454</v>
      </c>
      <c r="L25" s="15">
        <f>SUM(L26:L29)</f>
        <v>37688.867999999995</v>
      </c>
      <c r="M25" s="15">
        <f>SUM(M26:M29)</f>
        <v>33966.3618</v>
      </c>
      <c r="N25" s="19">
        <f t="shared" si="2"/>
        <v>-9.876938198302998</v>
      </c>
      <c r="O25" s="19">
        <f t="shared" si="3"/>
        <v>18.940782728271508</v>
      </c>
    </row>
    <row r="26" spans="1:15" ht="15">
      <c r="A26" s="20" t="s">
        <v>31</v>
      </c>
      <c r="B26" s="21">
        <v>110.5</v>
      </c>
      <c r="C26" s="21">
        <v>101</v>
      </c>
      <c r="D26" s="21">
        <v>92.5</v>
      </c>
      <c r="E26" s="21">
        <v>93.8</v>
      </c>
      <c r="F26" s="22">
        <f>((E26/B26)-1)*100</f>
        <v>-15.113122171945703</v>
      </c>
      <c r="G26" s="22">
        <f t="shared" si="1"/>
        <v>0.2020441047633578</v>
      </c>
      <c r="H26" s="21"/>
      <c r="I26" s="21">
        <v>726.9585457819624</v>
      </c>
      <c r="J26" s="21">
        <v>400.4931469568845</v>
      </c>
      <c r="K26" s="21">
        <v>374.71</v>
      </c>
      <c r="L26" s="21">
        <v>349.65</v>
      </c>
      <c r="M26" s="21">
        <v>354.56399999999996</v>
      </c>
      <c r="N26" s="22">
        <f t="shared" si="2"/>
        <v>1.405405405405391</v>
      </c>
      <c r="O26" s="22">
        <f t="shared" si="3"/>
        <v>0.19771678011351979</v>
      </c>
    </row>
    <row r="27" spans="1:15" ht="15">
      <c r="A27" s="20" t="s">
        <v>32</v>
      </c>
      <c r="B27" s="21">
        <v>4853.1</v>
      </c>
      <c r="C27" s="21">
        <v>3879.8999999999996</v>
      </c>
      <c r="D27" s="21">
        <v>3529.8</v>
      </c>
      <c r="E27" s="21">
        <v>2941.2999999999997</v>
      </c>
      <c r="F27" s="22">
        <f>((E27/B27)-1)*100</f>
        <v>-39.39337742885991</v>
      </c>
      <c r="G27" s="22">
        <f t="shared" si="1"/>
        <v>6.335525856508148</v>
      </c>
      <c r="H27" s="21"/>
      <c r="I27" s="21">
        <v>10389.491699184005</v>
      </c>
      <c r="J27" s="21">
        <v>17589.44155200413</v>
      </c>
      <c r="K27" s="21">
        <v>14394.428999999998</v>
      </c>
      <c r="L27" s="21">
        <v>13342.644</v>
      </c>
      <c r="M27" s="21">
        <v>11118.113999999998</v>
      </c>
      <c r="N27" s="22">
        <f t="shared" si="2"/>
        <v>-16.67233271006858</v>
      </c>
      <c r="O27" s="22">
        <f t="shared" si="3"/>
        <v>6.199833319273941</v>
      </c>
    </row>
    <row r="28" spans="1:15" ht="15">
      <c r="A28" s="20" t="s">
        <v>33</v>
      </c>
      <c r="B28" s="21">
        <v>2670.5499999999997</v>
      </c>
      <c r="C28" s="21">
        <v>2926.6</v>
      </c>
      <c r="D28" s="21">
        <v>2680.2999999999997</v>
      </c>
      <c r="E28" s="21">
        <v>2899.51</v>
      </c>
      <c r="F28" s="22">
        <f>((E28/B28)-1)*100</f>
        <v>8.573514819044782</v>
      </c>
      <c r="G28" s="22">
        <f t="shared" si="1"/>
        <v>6.245510684460593</v>
      </c>
      <c r="H28" s="21"/>
      <c r="I28" s="21">
        <v>12867.064302620427</v>
      </c>
      <c r="J28" s="21">
        <v>9679.067634440795</v>
      </c>
      <c r="K28" s="21">
        <v>10857.686</v>
      </c>
      <c r="L28" s="21">
        <v>10131.533999999998</v>
      </c>
      <c r="M28" s="21">
        <v>10960.1478</v>
      </c>
      <c r="N28" s="22">
        <f t="shared" si="2"/>
        <v>8.17856210125736</v>
      </c>
      <c r="O28" s="22">
        <f t="shared" si="3"/>
        <v>6.111746067238293</v>
      </c>
    </row>
    <row r="29" spans="1:15" ht="15">
      <c r="A29" s="20" t="s">
        <v>34</v>
      </c>
      <c r="B29" s="21">
        <v>7468.4000000000015</v>
      </c>
      <c r="C29" s="21">
        <v>4799.9</v>
      </c>
      <c r="D29" s="21">
        <v>3668</v>
      </c>
      <c r="E29" s="21">
        <v>3051.2</v>
      </c>
      <c r="F29" s="22">
        <f>((E29/B29)-1)*100</f>
        <v>-59.14519843607735</v>
      </c>
      <c r="G29" s="22">
        <f t="shared" si="1"/>
        <v>6.572249173283128</v>
      </c>
      <c r="H29" s="21"/>
      <c r="I29" s="21">
        <v>25504.213945950774</v>
      </c>
      <c r="J29" s="21">
        <v>27068.262612966486</v>
      </c>
      <c r="K29" s="21">
        <v>17807.628999999997</v>
      </c>
      <c r="L29" s="21">
        <v>13865.039999999999</v>
      </c>
      <c r="M29" s="21">
        <v>11533.535999999998</v>
      </c>
      <c r="N29" s="22">
        <f t="shared" si="2"/>
        <v>-16.815703380588886</v>
      </c>
      <c r="O29" s="22">
        <f t="shared" si="3"/>
        <v>6.431486561645753</v>
      </c>
    </row>
    <row r="30" spans="1:15" ht="15">
      <c r="A30" s="25"/>
      <c r="B30" s="24"/>
      <c r="C30" s="24"/>
      <c r="D30" s="24"/>
      <c r="E30" s="24"/>
      <c r="F30" s="22"/>
      <c r="G30" s="22"/>
      <c r="H30" s="26"/>
      <c r="I30" s="27"/>
      <c r="J30" s="27"/>
      <c r="K30" s="27"/>
      <c r="L30" s="27"/>
      <c r="M30" s="27"/>
      <c r="N30" s="22"/>
      <c r="O30" s="22"/>
    </row>
    <row r="31" spans="1:15" ht="15">
      <c r="A31" s="29" t="s">
        <v>35</v>
      </c>
      <c r="B31" s="15">
        <f>SUM(B32:B35)</f>
        <v>16560.52</v>
      </c>
      <c r="C31" s="15">
        <f>SUM(C32:C35)</f>
        <v>14077.763999999996</v>
      </c>
      <c r="D31" s="15">
        <f>SUM(D32:D35)</f>
        <v>9157.019999999999</v>
      </c>
      <c r="E31" s="15">
        <f>SUM(E32:E35)</f>
        <v>5558.537</v>
      </c>
      <c r="F31" s="19">
        <f>((E31/B31)-1)*100</f>
        <v>-66.43500928714798</v>
      </c>
      <c r="G31" s="19">
        <f t="shared" si="1"/>
        <v>11.973023794872075</v>
      </c>
      <c r="H31" s="17"/>
      <c r="I31" s="28">
        <f>SUM(I32:I35)</f>
        <v>52767.09660946016</v>
      </c>
      <c r="J31" s="15">
        <f>SUM(J32:J35)</f>
        <v>60021.49113160566</v>
      </c>
      <c r="K31" s="15">
        <f>SUM(K32:K35)</f>
        <v>52228.50443999999</v>
      </c>
      <c r="L31" s="15">
        <f>SUM(L32:L35)</f>
        <v>34613.53559999999</v>
      </c>
      <c r="M31" s="15">
        <f>SUM(M32:M35)</f>
        <v>24012.87984</v>
      </c>
      <c r="N31" s="19">
        <f t="shared" si="2"/>
        <v>-30.625752545197926</v>
      </c>
      <c r="O31" s="19">
        <f t="shared" si="3"/>
        <v>13.390387301637091</v>
      </c>
    </row>
    <row r="32" spans="1:15" ht="15">
      <c r="A32" s="20" t="s">
        <v>36</v>
      </c>
      <c r="B32" s="21">
        <v>1296.6</v>
      </c>
      <c r="C32" s="21">
        <v>349</v>
      </c>
      <c r="D32" s="21">
        <v>194</v>
      </c>
      <c r="E32" s="21">
        <v>181</v>
      </c>
      <c r="F32" s="22">
        <f>((E32/B32)-1)*100</f>
        <v>-86.04041338886319</v>
      </c>
      <c r="G32" s="22">
        <f t="shared" si="1"/>
        <v>0.38987188659027466</v>
      </c>
      <c r="H32" s="23"/>
      <c r="I32" s="24">
        <v>2554.0408936659405</v>
      </c>
      <c r="J32" s="21">
        <v>4699.361215785488</v>
      </c>
      <c r="K32" s="21">
        <v>1294.79</v>
      </c>
      <c r="L32" s="21">
        <v>733.3199999999999</v>
      </c>
      <c r="M32" s="21">
        <v>781.9200000000001</v>
      </c>
      <c r="N32" s="22">
        <f t="shared" si="2"/>
        <v>6.6273932253313905</v>
      </c>
      <c r="O32" s="22">
        <f t="shared" si="3"/>
        <v>0.4360248212067876</v>
      </c>
    </row>
    <row r="33" spans="1:15" ht="15">
      <c r="A33" s="20" t="s">
        <v>37</v>
      </c>
      <c r="B33" s="21">
        <v>1583.4</v>
      </c>
      <c r="C33" s="21">
        <v>1167</v>
      </c>
      <c r="D33" s="21">
        <v>966</v>
      </c>
      <c r="E33" s="21">
        <v>540</v>
      </c>
      <c r="F33" s="22">
        <f>((E33/B33)-1)*100</f>
        <v>-65.89617279272451</v>
      </c>
      <c r="G33" s="22">
        <f t="shared" si="1"/>
        <v>1.1631536947997145</v>
      </c>
      <c r="H33" s="23"/>
      <c r="I33" s="24">
        <v>5160.759942823327</v>
      </c>
      <c r="J33" s="21">
        <v>5738.8312116880625</v>
      </c>
      <c r="K33" s="21">
        <v>4329.57</v>
      </c>
      <c r="L33" s="21">
        <v>3651.48</v>
      </c>
      <c r="M33" s="21">
        <v>2332.8</v>
      </c>
      <c r="N33" s="22">
        <f t="shared" si="2"/>
        <v>-36.11357586512865</v>
      </c>
      <c r="O33" s="22">
        <f t="shared" si="3"/>
        <v>1.3008475328821287</v>
      </c>
    </row>
    <row r="34" spans="1:15" ht="15">
      <c r="A34" s="20" t="s">
        <v>38</v>
      </c>
      <c r="B34" s="21">
        <v>695.35</v>
      </c>
      <c r="C34" s="21">
        <v>727.2</v>
      </c>
      <c r="D34" s="21">
        <v>190</v>
      </c>
      <c r="E34" s="21">
        <v>39</v>
      </c>
      <c r="F34" s="22">
        <f>((E34/B34)-1)*100</f>
        <v>-94.39131372690012</v>
      </c>
      <c r="G34" s="22">
        <f t="shared" si="1"/>
        <v>0.08400554462442383</v>
      </c>
      <c r="H34" s="23"/>
      <c r="I34" s="24">
        <v>4862.6695545552775</v>
      </c>
      <c r="J34" s="21">
        <v>2520.207327931852</v>
      </c>
      <c r="K34" s="21">
        <v>2697.9120000000003</v>
      </c>
      <c r="L34" s="21">
        <v>718.1999999999999</v>
      </c>
      <c r="M34" s="21">
        <v>168.48000000000002</v>
      </c>
      <c r="N34" s="22">
        <f t="shared" si="2"/>
        <v>-76.54135338345864</v>
      </c>
      <c r="O34" s="22">
        <f t="shared" si="3"/>
        <v>0.09395009959704263</v>
      </c>
    </row>
    <row r="35" spans="1:15" ht="15">
      <c r="A35" s="20" t="s">
        <v>39</v>
      </c>
      <c r="B35" s="21">
        <v>12985.170000000002</v>
      </c>
      <c r="C35" s="21">
        <v>11834.563999999997</v>
      </c>
      <c r="D35" s="21">
        <v>7807.019999999999</v>
      </c>
      <c r="E35" s="21">
        <v>4798.537</v>
      </c>
      <c r="F35" s="22">
        <f>((E35/B35)-1)*100</f>
        <v>-63.04602096083456</v>
      </c>
      <c r="G35" s="22">
        <f t="shared" si="1"/>
        <v>10.335992668857664</v>
      </c>
      <c r="H35" s="23"/>
      <c r="I35" s="24">
        <v>40189.626218415615</v>
      </c>
      <c r="J35" s="21">
        <v>47063.09137620026</v>
      </c>
      <c r="K35" s="21">
        <v>43906.232439999985</v>
      </c>
      <c r="L35" s="21">
        <v>29510.535599999992</v>
      </c>
      <c r="M35" s="21">
        <v>20729.67984</v>
      </c>
      <c r="N35" s="22">
        <f t="shared" si="2"/>
        <v>-29.75498608029328</v>
      </c>
      <c r="O35" s="22">
        <f t="shared" si="3"/>
        <v>11.559564847951131</v>
      </c>
    </row>
    <row r="36" spans="1:15" ht="15">
      <c r="A36" s="25"/>
      <c r="B36" s="24"/>
      <c r="C36" s="24"/>
      <c r="D36" s="24"/>
      <c r="E36" s="24"/>
      <c r="F36" s="22"/>
      <c r="G36" s="22"/>
      <c r="H36" s="26"/>
      <c r="I36" s="27"/>
      <c r="J36" s="27"/>
      <c r="K36" s="27"/>
      <c r="L36" s="27"/>
      <c r="M36" s="27"/>
      <c r="N36" s="22"/>
      <c r="O36" s="22"/>
    </row>
    <row r="37" spans="1:15" ht="15">
      <c r="A37" s="29" t="s">
        <v>40</v>
      </c>
      <c r="B37" s="15">
        <f>SUM(B38:B41)</f>
        <v>2106.1</v>
      </c>
      <c r="C37" s="15">
        <f>SUM(C38:C41)</f>
        <v>2208.6</v>
      </c>
      <c r="D37" s="15">
        <f>SUM(D38:D41)</f>
        <v>2001.3000000000002</v>
      </c>
      <c r="E37" s="15">
        <f>SUM(E38:E41)</f>
        <v>1013.1</v>
      </c>
      <c r="F37" s="19">
        <f>((E37/B37)-1)*100</f>
        <v>-51.89687099377998</v>
      </c>
      <c r="G37" s="19">
        <f t="shared" si="1"/>
        <v>2.1822055707436867</v>
      </c>
      <c r="H37" s="17"/>
      <c r="I37" s="28">
        <f>SUM(I38:I41)</f>
        <v>4281.884393785387</v>
      </c>
      <c r="J37" s="15">
        <f>SUM(J38:J41)</f>
        <v>7633.290649827099</v>
      </c>
      <c r="K37" s="15">
        <f>SUM(K38:K41)</f>
        <v>8193.906</v>
      </c>
      <c r="L37" s="15">
        <f>SUM(L38:L41)</f>
        <v>7564.914</v>
      </c>
      <c r="M37" s="15">
        <f>SUM(M38:M41)</f>
        <v>4376.592000000001</v>
      </c>
      <c r="N37" s="19">
        <f t="shared" si="2"/>
        <v>-42.14617641390238</v>
      </c>
      <c r="O37" s="19">
        <f t="shared" si="3"/>
        <v>2.4405345103016383</v>
      </c>
    </row>
    <row r="38" spans="1:15" ht="15">
      <c r="A38" s="20" t="s">
        <v>41</v>
      </c>
      <c r="B38" s="21">
        <v>141.5</v>
      </c>
      <c r="C38" s="21">
        <v>223</v>
      </c>
      <c r="D38" s="21">
        <v>387.1</v>
      </c>
      <c r="E38" s="21">
        <v>316.5</v>
      </c>
      <c r="F38" s="22">
        <f>((E38/B38)-1)*100</f>
        <v>123.67491166077738</v>
      </c>
      <c r="G38" s="22">
        <f t="shared" si="1"/>
        <v>0.6817373044520549</v>
      </c>
      <c r="H38" s="23"/>
      <c r="I38" s="27">
        <v>418.02665325470485</v>
      </c>
      <c r="J38" s="21">
        <v>512.8486904470512</v>
      </c>
      <c r="K38" s="21">
        <v>827.33</v>
      </c>
      <c r="L38" s="21">
        <v>1463.238</v>
      </c>
      <c r="M38" s="21">
        <v>1367.2800000000002</v>
      </c>
      <c r="N38" s="22">
        <f t="shared" si="2"/>
        <v>-6.557921541130007</v>
      </c>
      <c r="O38" s="22">
        <f t="shared" si="3"/>
        <v>0.7624411928836922</v>
      </c>
    </row>
    <row r="39" spans="1:15" ht="15">
      <c r="A39" s="20" t="s">
        <v>42</v>
      </c>
      <c r="B39" s="21">
        <v>503.9</v>
      </c>
      <c r="C39" s="21">
        <v>730.1</v>
      </c>
      <c r="D39" s="21">
        <v>642.2</v>
      </c>
      <c r="E39" s="21">
        <v>428.6</v>
      </c>
      <c r="F39" s="22">
        <f>((E39/B39)-1)*100</f>
        <v>-14.943441158960102</v>
      </c>
      <c r="G39" s="22">
        <f t="shared" si="1"/>
        <v>0.9231993955391808</v>
      </c>
      <c r="H39" s="23"/>
      <c r="I39" s="27">
        <v>1049.48480101669</v>
      </c>
      <c r="J39" s="21">
        <v>1826.3212375708063</v>
      </c>
      <c r="K39" s="21">
        <v>2708.6710000000003</v>
      </c>
      <c r="L39" s="21">
        <v>2427.516</v>
      </c>
      <c r="M39" s="21">
        <v>1851.5520000000001</v>
      </c>
      <c r="N39" s="22">
        <f t="shared" si="2"/>
        <v>-23.7264759531966</v>
      </c>
      <c r="O39" s="22">
        <f t="shared" si="3"/>
        <v>1.0324875048023712</v>
      </c>
    </row>
    <row r="40" spans="1:15" ht="15">
      <c r="A40" s="20" t="s">
        <v>43</v>
      </c>
      <c r="B40" s="21">
        <v>1112.7</v>
      </c>
      <c r="C40" s="21">
        <v>812</v>
      </c>
      <c r="D40" s="21">
        <v>847</v>
      </c>
      <c r="E40" s="21">
        <v>205</v>
      </c>
      <c r="F40" s="22">
        <f>((E40/B40)-1)*100</f>
        <v>-81.57634582546957</v>
      </c>
      <c r="G40" s="22">
        <f t="shared" si="1"/>
        <v>0.44156760635915093</v>
      </c>
      <c r="H40" s="23"/>
      <c r="I40" s="27">
        <v>2542.485685364591</v>
      </c>
      <c r="J40" s="21">
        <v>4032.8391368228545</v>
      </c>
      <c r="K40" s="21">
        <v>3012.52</v>
      </c>
      <c r="L40" s="21">
        <v>3201.66</v>
      </c>
      <c r="M40" s="21">
        <v>885.6</v>
      </c>
      <c r="N40" s="22">
        <f t="shared" si="2"/>
        <v>-72.33934896272558</v>
      </c>
      <c r="O40" s="22">
        <f t="shared" si="3"/>
        <v>0.49384026711265994</v>
      </c>
    </row>
    <row r="41" spans="1:15" ht="15">
      <c r="A41" s="20" t="s">
        <v>44</v>
      </c>
      <c r="B41" s="21">
        <v>348</v>
      </c>
      <c r="C41" s="21">
        <v>443.5</v>
      </c>
      <c r="D41" s="21">
        <v>125</v>
      </c>
      <c r="E41" s="21">
        <v>63</v>
      </c>
      <c r="F41" s="22">
        <f>((E41/B41)-1)*100</f>
        <v>-81.89655172413794</v>
      </c>
      <c r="G41" s="22">
        <f t="shared" si="1"/>
        <v>0.13570126439330005</v>
      </c>
      <c r="H41" s="23"/>
      <c r="I41" s="27">
        <v>271.88725414940154</v>
      </c>
      <c r="J41" s="21">
        <v>1261.2815849863873</v>
      </c>
      <c r="K41" s="21">
        <v>1645.385</v>
      </c>
      <c r="L41" s="21">
        <v>472.5</v>
      </c>
      <c r="M41" s="21">
        <v>272.16</v>
      </c>
      <c r="N41" s="22">
        <f t="shared" si="2"/>
        <v>-42.39999999999999</v>
      </c>
      <c r="O41" s="22">
        <f t="shared" si="3"/>
        <v>0.15176554550291502</v>
      </c>
    </row>
    <row r="42" spans="1:15" ht="15">
      <c r="A42" s="25"/>
      <c r="B42" s="24"/>
      <c r="C42" s="24"/>
      <c r="D42" s="24"/>
      <c r="E42" s="24"/>
      <c r="F42" s="22"/>
      <c r="G42" s="22"/>
      <c r="H42" s="26"/>
      <c r="I42" s="27"/>
      <c r="J42" s="27"/>
      <c r="K42" s="27"/>
      <c r="L42" s="27"/>
      <c r="M42" s="27"/>
      <c r="N42" s="22"/>
      <c r="O42" s="22"/>
    </row>
    <row r="43" spans="1:15" ht="15">
      <c r="A43" s="30" t="s">
        <v>45</v>
      </c>
      <c r="B43" s="31">
        <f>B5+B16+B25+B31+B37</f>
        <v>66135.18000000001</v>
      </c>
      <c r="C43" s="31">
        <f>C5+C16+C25+C31+C37</f>
        <v>58197.024</v>
      </c>
      <c r="D43" s="31">
        <f>D5+D16+D25+D31+D37</f>
        <v>49573.090000000004</v>
      </c>
      <c r="E43" s="31">
        <f>E5+E16+E25+E31+E37</f>
        <v>46425.50699999999</v>
      </c>
      <c r="F43" s="32">
        <f>((E43/B43)-1)*100</f>
        <v>-29.802100788113094</v>
      </c>
      <c r="G43" s="32">
        <f t="shared" si="1"/>
        <v>100</v>
      </c>
      <c r="H43" s="33"/>
      <c r="I43" s="34">
        <f>I5+I16+I25+I31+I37</f>
        <v>201530.68351999996</v>
      </c>
      <c r="J43" s="31">
        <f>J5+J16+J25+J31+J37</f>
        <v>239698.5191200001</v>
      </c>
      <c r="K43" s="31">
        <f>K5+K16+K25+K31+K37</f>
        <v>215910.95903999996</v>
      </c>
      <c r="L43" s="31">
        <f>L5+L16+L25+L31+L37</f>
        <v>187386.28019999992</v>
      </c>
      <c r="M43" s="31">
        <f>M5+M16+M25+M31+M37</f>
        <v>179329.24043999997</v>
      </c>
      <c r="N43" s="32">
        <f t="shared" si="2"/>
        <v>-4.299695661496972</v>
      </c>
      <c r="O43" s="32">
        <f t="shared" si="3"/>
        <v>100</v>
      </c>
    </row>
    <row r="44" spans="1:15" ht="15">
      <c r="A44" s="35" t="s">
        <v>46</v>
      </c>
      <c r="B44" s="36"/>
      <c r="C44" s="36"/>
      <c r="D44" s="36"/>
      <c r="E44" s="36"/>
      <c r="F44" s="36"/>
      <c r="G44" s="36"/>
      <c r="H44" s="37"/>
      <c r="I44" s="38"/>
      <c r="J44" s="38"/>
      <c r="K44" s="38"/>
      <c r="L44" s="38"/>
      <c r="M44" s="38"/>
      <c r="N44" s="38"/>
      <c r="O44" s="38"/>
    </row>
    <row r="45" spans="1:15" ht="13.5" customHeight="1">
      <c r="A45" s="39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</sheetData>
  <sheetProtection/>
  <mergeCells count="8">
    <mergeCell ref="A45:O45"/>
    <mergeCell ref="A1:O1"/>
    <mergeCell ref="A2:O2"/>
    <mergeCell ref="A3:A4"/>
    <mergeCell ref="B3:G3"/>
    <mergeCell ref="I3:O3"/>
    <mergeCell ref="A44:G44"/>
    <mergeCell ref="I44:O4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2018-04-18T16:36:28Z</dcterms:created>
  <dcterms:modified xsi:type="dcterms:W3CDTF">2018-04-18T16:36:28Z</dcterms:modified>
  <cp:category/>
  <cp:version/>
  <cp:contentType/>
  <cp:contentStatus/>
</cp:coreProperties>
</file>