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area prod cuadro 9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<sst xmlns="http://schemas.openxmlformats.org/spreadsheetml/2006/main" count="26" uniqueCount="24">
  <si>
    <t>Cuadro 9</t>
  </si>
  <si>
    <t>Costa Rica. Área sembrada y producción de la papa  según provincia y cantón, por año. 2013- 2016.</t>
  </si>
  <si>
    <t>Provincia</t>
  </si>
  <si>
    <t>Área (hectáreas)</t>
  </si>
  <si>
    <t>Producción (toneladas)</t>
  </si>
  <si>
    <t xml:space="preserve"> Variación 2016/15 %</t>
  </si>
  <si>
    <t>Participación 2016 %</t>
  </si>
  <si>
    <t>2016a/</t>
  </si>
  <si>
    <t>Alajuela</t>
  </si>
  <si>
    <t>Zarcero</t>
  </si>
  <si>
    <t>Naranjo</t>
  </si>
  <si>
    <t>Cartago</t>
  </si>
  <si>
    <t>Turrialba</t>
  </si>
  <si>
    <t>Oreamuno</t>
  </si>
  <si>
    <t>El Guarco</t>
  </si>
  <si>
    <t>Alvarado</t>
  </si>
  <si>
    <t>Paraíso</t>
  </si>
  <si>
    <t>San José</t>
  </si>
  <si>
    <t>Dota</t>
  </si>
  <si>
    <t>Coronado</t>
  </si>
  <si>
    <t>Goicoechea</t>
  </si>
  <si>
    <t>TOTAL</t>
  </si>
  <si>
    <t>a/ Dato Preliminar.</t>
  </si>
  <si>
    <t>Fuente: Sepsa, con información del CNP.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</si>
</sst>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.0_);_(* \(#,##0.0\);_(* &quot;-&quot;??_);_(@_)"/>
    <numFmt numFmtId="165" formatCode="#,##0.0"/>
    <numFmt numFmtId="166" formatCode="_-* #,##0.00\ _P_t_s_-;\-* #,##0.00\ _P_t_s_-;_-* &quot;-&quot;??\ _P_t_s_-;_-@_-"/>
    <numFmt numFmtId="167" formatCode="_-* #,##0.00\ [$€]_-;\-* #,##0.00\ [$€]_-;_-* &quot;-&quot;??\ [$€]_-;_-@_-"/>
    <numFmt numFmtId="168" formatCode="0.0_)"/>
    <numFmt numFmtId="169" formatCode="_-* #,##0\ &quot;Pts&quot;_-;\-* #,##0\ &quot;Pts&quot;_-;_-* &quot;-&quot;\ &quot;Pts&quot;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ourier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/>
      <right/>
      <top/>
      <bottom style="thin">
        <color theme="4" tint="-0.24997000396251678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5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8" fontId="2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164" fontId="21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169" fontId="21" fillId="0" borderId="0">
      <alignment/>
      <protection/>
    </xf>
    <xf numFmtId="0" fontId="18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19" fillId="0" borderId="0" xfId="69" applyFont="1" applyAlignment="1">
      <alignment horizontal="center" wrapText="1"/>
      <protection/>
    </xf>
    <xf numFmtId="0" fontId="20" fillId="0" borderId="0" xfId="63" applyFont="1">
      <alignment/>
      <protection/>
    </xf>
    <xf numFmtId="14" fontId="25" fillId="33" borderId="0" xfId="69" applyNumberFormat="1" applyFont="1" applyFill="1" applyBorder="1" applyAlignment="1">
      <alignment vertical="center" wrapText="1"/>
      <protection/>
    </xf>
    <xf numFmtId="0" fontId="25" fillId="33" borderId="0" xfId="69" applyFont="1" applyFill="1" applyBorder="1" applyAlignment="1">
      <alignment horizontal="center" wrapText="1"/>
      <protection/>
    </xf>
    <xf numFmtId="0" fontId="25" fillId="33" borderId="10" xfId="68" applyFont="1" applyFill="1" applyBorder="1" applyAlignment="1">
      <alignment horizontal="center" wrapText="1"/>
      <protection/>
    </xf>
    <xf numFmtId="0" fontId="25" fillId="33" borderId="0" xfId="71" applyFont="1" applyFill="1" applyBorder="1" applyAlignment="1">
      <alignment horizontal="center" vertical="center" wrapText="1"/>
      <protection/>
    </xf>
    <xf numFmtId="0" fontId="22" fillId="33" borderId="0" xfId="68" applyFont="1" applyFill="1" applyBorder="1" applyAlignment="1">
      <alignment wrapText="1"/>
      <protection/>
    </xf>
    <xf numFmtId="0" fontId="25" fillId="33" borderId="0" xfId="71" applyFont="1" applyFill="1" applyBorder="1" applyAlignment="1">
      <alignment horizontal="right" vertical="center"/>
      <protection/>
    </xf>
    <xf numFmtId="0" fontId="25" fillId="33" borderId="0" xfId="69" applyFont="1" applyFill="1" applyBorder="1" applyAlignment="1">
      <alignment horizontal="center" vertical="center" wrapText="1"/>
      <protection/>
    </xf>
    <xf numFmtId="0" fontId="19" fillId="34" borderId="0" xfId="63" applyFont="1" applyFill="1" applyBorder="1" applyAlignment="1">
      <alignment/>
      <protection/>
    </xf>
    <xf numFmtId="0" fontId="20" fillId="34" borderId="0" xfId="63" applyFont="1" applyFill="1" applyBorder="1">
      <alignment/>
      <protection/>
    </xf>
    <xf numFmtId="164" fontId="19" fillId="34" borderId="0" xfId="48" applyNumberFormat="1" applyFont="1" applyFill="1" applyBorder="1" applyAlignment="1">
      <alignment/>
    </xf>
    <xf numFmtId="165" fontId="19" fillId="34" borderId="0" xfId="63" applyNumberFormat="1" applyFont="1" applyFill="1" applyBorder="1" applyAlignment="1">
      <alignment/>
      <protection/>
    </xf>
    <xf numFmtId="0" fontId="20" fillId="0" borderId="0" xfId="63" applyFont="1" applyAlignment="1">
      <alignment horizontal="left" indent="1"/>
      <protection/>
    </xf>
    <xf numFmtId="0" fontId="20" fillId="0" borderId="0" xfId="63" applyFont="1" applyBorder="1">
      <alignment/>
      <protection/>
    </xf>
    <xf numFmtId="164" fontId="20" fillId="0" borderId="0" xfId="48" applyNumberFormat="1" applyFont="1" applyBorder="1" applyAlignment="1">
      <alignment/>
    </xf>
    <xf numFmtId="165" fontId="20" fillId="0" borderId="0" xfId="63" applyNumberFormat="1" applyFont="1" applyBorder="1" applyAlignment="1">
      <alignment/>
      <protection/>
    </xf>
    <xf numFmtId="0" fontId="20" fillId="0" borderId="0" xfId="63" applyFont="1" applyBorder="1" applyAlignment="1">
      <alignment horizontal="left" indent="1"/>
      <protection/>
    </xf>
    <xf numFmtId="164" fontId="19" fillId="34" borderId="0" xfId="48" applyNumberFormat="1" applyFont="1" applyFill="1" applyBorder="1" applyAlignment="1">
      <alignment/>
    </xf>
    <xf numFmtId="0" fontId="19" fillId="0" borderId="11" xfId="69" applyFont="1" applyFill="1" applyBorder="1">
      <alignment/>
      <protection/>
    </xf>
    <xf numFmtId="164" fontId="19" fillId="0" borderId="11" xfId="48" applyNumberFormat="1" applyFont="1" applyFill="1" applyBorder="1" applyAlignment="1">
      <alignment/>
    </xf>
    <xf numFmtId="165" fontId="19" fillId="0" borderId="11" xfId="69" applyNumberFormat="1" applyFont="1" applyFill="1" applyBorder="1">
      <alignment/>
      <protection/>
    </xf>
    <xf numFmtId="0" fontId="20" fillId="0" borderId="0" xfId="63" applyFont="1" applyBorder="1" applyAlignment="1">
      <alignment wrapText="1"/>
      <protection/>
    </xf>
    <xf numFmtId="0" fontId="0" fillId="0" borderId="0" xfId="68" applyFont="1" applyBorder="1" applyAlignment="1">
      <alignment wrapText="1"/>
      <protection/>
    </xf>
  </cellXfs>
  <cellStyles count="6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2 2" xfId="49"/>
    <cellStyle name="Millares 2 3" xfId="50"/>
    <cellStyle name="Millares 7" xfId="51"/>
    <cellStyle name="Millares 9 5 3" xfId="52"/>
    <cellStyle name="Currency" xfId="53"/>
    <cellStyle name="Currency [0]" xfId="54"/>
    <cellStyle name="Neutral" xfId="55"/>
    <cellStyle name="Normal 11 2" xfId="56"/>
    <cellStyle name="Normal 12" xfId="57"/>
    <cellStyle name="Normal 13" xfId="58"/>
    <cellStyle name="Normal 14 3" xfId="59"/>
    <cellStyle name="Normal 15 3" xfId="60"/>
    <cellStyle name="Normal 16 3" xfId="61"/>
    <cellStyle name="Normal 17 3" xfId="62"/>
    <cellStyle name="Normal 18 2" xfId="63"/>
    <cellStyle name="Normal 2 2 3" xfId="64"/>
    <cellStyle name="Normal 2 3 2" xfId="65"/>
    <cellStyle name="Normal 2 4" xfId="66"/>
    <cellStyle name="Normal 2 5" xfId="67"/>
    <cellStyle name="Normal 24 3" xfId="68"/>
    <cellStyle name="Normal 3 4" xfId="69"/>
    <cellStyle name="Normal 5" xfId="70"/>
    <cellStyle name="Normal_Libro2a" xfId="71"/>
    <cellStyle name="Notas" xfId="72"/>
    <cellStyle name="Percent" xfId="73"/>
    <cellStyle name="Porcentual 2" xfId="74"/>
    <cellStyle name="Salida" xfId="75"/>
    <cellStyle name="Texto de advertencia" xfId="76"/>
    <cellStyle name="Texto explicativo" xfId="77"/>
    <cellStyle name="Título" xfId="78"/>
    <cellStyle name="Título 1" xfId="79"/>
    <cellStyle name="Título 2" xfId="80"/>
    <cellStyle name="Título 3" xfId="81"/>
    <cellStyle name="Total" xfId="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chivo_superficieProduccio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rea prod cuadro 1"/>
      <sheetName val="area prod cuadro 2"/>
      <sheetName val="area prod cuadro 3 "/>
      <sheetName val="area prod cuadro 4 "/>
      <sheetName val="area prod cuadro 5 "/>
      <sheetName val="area prod cuadro6"/>
      <sheetName val="area prod cuadro 7"/>
      <sheetName val="area prod cuadro 8"/>
      <sheetName val="area prod cuadro 9"/>
      <sheetName val="area prod cuadro 10"/>
      <sheetName val="area prod cuadro 11 "/>
      <sheetName val="area prod cuadro 12"/>
      <sheetName val="area prod cuadro 13 "/>
      <sheetName val="area prod cuadro 14 "/>
      <sheetName val="area prod cuadro 15 "/>
      <sheetName val="area prod cuadro 16"/>
      <sheetName val="area prod cuadro 17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showGridLines="0" tabSelected="1" zoomScalePageLayoutView="0" workbookViewId="0" topLeftCell="A1">
      <selection activeCell="B56" sqref="B56"/>
    </sheetView>
  </sheetViews>
  <sheetFormatPr defaultColWidth="11.421875" defaultRowHeight="15"/>
  <cols>
    <col min="1" max="1" width="17.421875" style="2" customWidth="1"/>
    <col min="2" max="2" width="0.71875" style="2" customWidth="1"/>
    <col min="3" max="6" width="10.421875" style="2" customWidth="1"/>
    <col min="7" max="7" width="0.85546875" style="2" customWidth="1"/>
    <col min="8" max="11" width="12.00390625" style="2" customWidth="1"/>
    <col min="12" max="12" width="11.28125" style="2" customWidth="1"/>
    <col min="13" max="13" width="13.140625" style="2" customWidth="1"/>
    <col min="14" max="16384" width="11.421875" style="2" customWidth="1"/>
  </cols>
  <sheetData>
    <row r="1" spans="1:13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" customHeight="1">
      <c r="A4" s="3" t="s">
        <v>2</v>
      </c>
      <c r="B4" s="4"/>
      <c r="C4" s="5" t="s">
        <v>3</v>
      </c>
      <c r="D4" s="5"/>
      <c r="E4" s="5"/>
      <c r="F4" s="5"/>
      <c r="G4" s="4"/>
      <c r="H4" s="5" t="s">
        <v>4</v>
      </c>
      <c r="I4" s="5"/>
      <c r="J4" s="5"/>
      <c r="K4" s="5"/>
      <c r="L4" s="6" t="s">
        <v>5</v>
      </c>
      <c r="M4" s="6" t="s">
        <v>6</v>
      </c>
    </row>
    <row r="5" spans="1:13" ht="30.75" customHeight="1">
      <c r="A5" s="7"/>
      <c r="B5" s="4"/>
      <c r="C5" s="8">
        <v>2013</v>
      </c>
      <c r="D5" s="8">
        <v>2014</v>
      </c>
      <c r="E5" s="8">
        <v>2015</v>
      </c>
      <c r="F5" s="8" t="s">
        <v>7</v>
      </c>
      <c r="G5" s="9"/>
      <c r="H5" s="8">
        <v>2013</v>
      </c>
      <c r="I5" s="8">
        <v>2014</v>
      </c>
      <c r="J5" s="8">
        <v>2015</v>
      </c>
      <c r="K5" s="8" t="s">
        <v>7</v>
      </c>
      <c r="L5" s="6"/>
      <c r="M5" s="6"/>
    </row>
    <row r="6" spans="1:13" ht="15">
      <c r="A6" s="10" t="s">
        <v>8</v>
      </c>
      <c r="B6" s="11"/>
      <c r="C6" s="12">
        <f>SUM(C7:C8)</f>
        <v>606.42</v>
      </c>
      <c r="D6" s="12">
        <f>SUM(D7:D8)</f>
        <v>719.1374999999998</v>
      </c>
      <c r="E6" s="12">
        <f aca="true" t="shared" si="0" ref="E6:K6">SUM(E7:E8)</f>
        <v>794.5740000000001</v>
      </c>
      <c r="F6" s="12">
        <f t="shared" si="0"/>
        <v>997.4849999999999</v>
      </c>
      <c r="G6" s="12">
        <f t="shared" si="0"/>
        <v>0</v>
      </c>
      <c r="H6" s="12">
        <f t="shared" si="0"/>
        <v>13920.469999999998</v>
      </c>
      <c r="I6" s="12">
        <f t="shared" si="0"/>
        <v>17438.6755</v>
      </c>
      <c r="J6" s="12">
        <f t="shared" si="0"/>
        <v>20380.726500000004</v>
      </c>
      <c r="K6" s="12">
        <f t="shared" si="0"/>
        <v>24870.594</v>
      </c>
      <c r="L6" s="13">
        <f>((K6/J6)-1)*100</f>
        <v>22.029967871851852</v>
      </c>
      <c r="M6" s="13">
        <f>(K6/$K$22)*100</f>
        <v>25.375138570748067</v>
      </c>
    </row>
    <row r="7" spans="1:13" ht="15">
      <c r="A7" s="14" t="s">
        <v>9</v>
      </c>
      <c r="B7" s="15"/>
      <c r="C7" s="16">
        <v>543.27</v>
      </c>
      <c r="D7" s="16">
        <v>611.5474999999998</v>
      </c>
      <c r="E7" s="16">
        <v>730.599</v>
      </c>
      <c r="F7" s="16">
        <v>846.175</v>
      </c>
      <c r="G7" s="16"/>
      <c r="H7" s="16">
        <v>12562.919999999998</v>
      </c>
      <c r="I7" s="16">
        <v>14893.5005</v>
      </c>
      <c r="J7" s="16">
        <v>18722.005500000003</v>
      </c>
      <c r="K7" s="16">
        <v>20457.2805</v>
      </c>
      <c r="L7" s="17">
        <f>((K7/J7)-1)*100</f>
        <v>9.26863844794832</v>
      </c>
      <c r="M7" s="17">
        <f>(K7/$K$22)*100</f>
        <v>20.872293097147672</v>
      </c>
    </row>
    <row r="8" spans="1:13" ht="15">
      <c r="A8" s="18" t="s">
        <v>10</v>
      </c>
      <c r="B8" s="15"/>
      <c r="C8" s="16">
        <v>63.15</v>
      </c>
      <c r="D8" s="16">
        <v>107.59</v>
      </c>
      <c r="E8" s="16">
        <v>63.974999999999994</v>
      </c>
      <c r="F8" s="16">
        <v>151.31</v>
      </c>
      <c r="G8" s="16"/>
      <c r="H8" s="16">
        <v>1357.5500000000002</v>
      </c>
      <c r="I8" s="16">
        <v>2545.1749999999997</v>
      </c>
      <c r="J8" s="16">
        <v>1658.7210000000002</v>
      </c>
      <c r="K8" s="16">
        <v>4413.313499999999</v>
      </c>
      <c r="L8" s="17">
        <f>((K8/J8)-1)*100</f>
        <v>166.0672590507987</v>
      </c>
      <c r="M8" s="17">
        <f>(K8/$K$22)*100</f>
        <v>4.502845473600394</v>
      </c>
    </row>
    <row r="9" spans="1:13" ht="15">
      <c r="A9" s="15"/>
      <c r="B9" s="15"/>
      <c r="C9" s="16"/>
      <c r="D9" s="16"/>
      <c r="E9" s="16"/>
      <c r="F9" s="16"/>
      <c r="G9" s="16"/>
      <c r="H9" s="16"/>
      <c r="I9" s="16"/>
      <c r="J9" s="16"/>
      <c r="K9" s="16"/>
      <c r="L9" s="17"/>
      <c r="M9" s="17"/>
    </row>
    <row r="10" spans="1:13" ht="15">
      <c r="A10" s="10" t="s">
        <v>11</v>
      </c>
      <c r="B10" s="11"/>
      <c r="C10" s="12">
        <f aca="true" t="shared" si="1" ref="C10:K10">SUM(C11:C16)</f>
        <v>1641.473</v>
      </c>
      <c r="D10" s="12">
        <f t="shared" si="1"/>
        <v>2673.1547</v>
      </c>
      <c r="E10" s="12">
        <f t="shared" si="1"/>
        <v>2853.9037</v>
      </c>
      <c r="F10" s="12">
        <f t="shared" si="1"/>
        <v>2873.5354</v>
      </c>
      <c r="G10" s="12">
        <f t="shared" si="1"/>
        <v>0</v>
      </c>
      <c r="H10" s="12">
        <f t="shared" si="1"/>
        <v>39002.2537</v>
      </c>
      <c r="I10" s="12">
        <f t="shared" si="1"/>
        <v>59310.403099999996</v>
      </c>
      <c r="J10" s="12">
        <f t="shared" si="1"/>
        <v>69660.59546</v>
      </c>
      <c r="K10" s="12">
        <f t="shared" si="1"/>
        <v>71447.07637</v>
      </c>
      <c r="L10" s="13">
        <f aca="true" t="shared" si="2" ref="L10:L22">((K10/J10)-1)*100</f>
        <v>2.5645501566603945</v>
      </c>
      <c r="M10" s="13">
        <f aca="true" t="shared" si="3" ref="M10:M22">(K10/$K$22)*100</f>
        <v>72.89650835696041</v>
      </c>
    </row>
    <row r="11" spans="1:13" ht="15">
      <c r="A11" s="18" t="s">
        <v>12</v>
      </c>
      <c r="B11" s="15"/>
      <c r="C11" s="16">
        <v>39.845</v>
      </c>
      <c r="D11" s="16">
        <v>109.99499999999999</v>
      </c>
      <c r="E11" s="16">
        <v>267.4</v>
      </c>
      <c r="F11" s="16">
        <v>146.78999999999996</v>
      </c>
      <c r="G11" s="16"/>
      <c r="H11" s="16">
        <v>839.5486000000001</v>
      </c>
      <c r="I11" s="16">
        <v>2674.3340000000003</v>
      </c>
      <c r="J11" s="16">
        <v>6922.295</v>
      </c>
      <c r="K11" s="16">
        <v>3841.172</v>
      </c>
      <c r="L11" s="17">
        <f t="shared" si="2"/>
        <v>-44.51013717271511</v>
      </c>
      <c r="M11" s="17">
        <f t="shared" si="3"/>
        <v>3.9190970579181776</v>
      </c>
    </row>
    <row r="12" spans="1:13" ht="15">
      <c r="A12" s="18" t="s">
        <v>13</v>
      </c>
      <c r="B12" s="15"/>
      <c r="C12" s="16">
        <v>552.925</v>
      </c>
      <c r="D12" s="16">
        <v>1071.54</v>
      </c>
      <c r="E12" s="16">
        <v>633.7399999999999</v>
      </c>
      <c r="F12" s="16">
        <v>973.7350000000001</v>
      </c>
      <c r="G12" s="16"/>
      <c r="H12" s="16">
        <v>13038.329999999998</v>
      </c>
      <c r="I12" s="16">
        <v>22315.56</v>
      </c>
      <c r="J12" s="16">
        <v>14839.504500000003</v>
      </c>
      <c r="K12" s="16">
        <v>23151.757500000003</v>
      </c>
      <c r="L12" s="17">
        <f t="shared" si="2"/>
        <v>56.014356813598454</v>
      </c>
      <c r="M12" s="17">
        <f t="shared" si="3"/>
        <v>23.621432391958788</v>
      </c>
    </row>
    <row r="13" spans="1:13" ht="15">
      <c r="A13" s="18" t="s">
        <v>14</v>
      </c>
      <c r="B13" s="15"/>
      <c r="C13" s="16">
        <v>22.275</v>
      </c>
      <c r="D13" s="16">
        <v>0.74</v>
      </c>
      <c r="E13" s="16">
        <v>49.90200000000001</v>
      </c>
      <c r="F13" s="16">
        <v>17.801</v>
      </c>
      <c r="G13" s="16"/>
      <c r="H13" s="16">
        <v>647.445</v>
      </c>
      <c r="I13" s="16">
        <v>18.39</v>
      </c>
      <c r="J13" s="16">
        <v>1575.0952000000004</v>
      </c>
      <c r="K13" s="16">
        <v>411.9666</v>
      </c>
      <c r="L13" s="17">
        <f t="shared" si="2"/>
        <v>-73.8449714023635</v>
      </c>
      <c r="M13" s="17">
        <f t="shared" si="3"/>
        <v>0.4203240807806979</v>
      </c>
    </row>
    <row r="14" spans="1:13" ht="15">
      <c r="A14" s="18" t="s">
        <v>11</v>
      </c>
      <c r="B14" s="15"/>
      <c r="C14" s="16">
        <v>555.87</v>
      </c>
      <c r="D14" s="16">
        <v>538.1050000000001</v>
      </c>
      <c r="E14" s="16">
        <v>972.5149999999998</v>
      </c>
      <c r="F14" s="16">
        <v>547.3050000000001</v>
      </c>
      <c r="G14" s="16"/>
      <c r="H14" s="16">
        <v>13032.134999999998</v>
      </c>
      <c r="I14" s="16">
        <v>11183.48</v>
      </c>
      <c r="J14" s="16">
        <v>23599.0265</v>
      </c>
      <c r="K14" s="16">
        <v>13268.644999999999</v>
      </c>
      <c r="L14" s="17">
        <f t="shared" si="2"/>
        <v>-43.77460866870928</v>
      </c>
      <c r="M14" s="17">
        <f t="shared" si="3"/>
        <v>13.537823243026018</v>
      </c>
    </row>
    <row r="15" spans="1:13" ht="15">
      <c r="A15" s="18" t="s">
        <v>15</v>
      </c>
      <c r="B15" s="15"/>
      <c r="C15" s="16">
        <v>470.558</v>
      </c>
      <c r="D15" s="16">
        <v>950.5786999999999</v>
      </c>
      <c r="E15" s="16">
        <v>920.775</v>
      </c>
      <c r="F15" s="16">
        <v>1186.3044</v>
      </c>
      <c r="G15" s="16"/>
      <c r="H15" s="16">
        <v>11444.7951</v>
      </c>
      <c r="I15" s="16">
        <v>23088.6123</v>
      </c>
      <c r="J15" s="16">
        <v>22609.86</v>
      </c>
      <c r="K15" s="16">
        <v>30745.03527</v>
      </c>
      <c r="L15" s="17">
        <f t="shared" si="2"/>
        <v>35.98065299829367</v>
      </c>
      <c r="M15" s="17">
        <f t="shared" si="3"/>
        <v>31.368753409700894</v>
      </c>
    </row>
    <row r="16" spans="1:13" ht="15">
      <c r="A16" s="18" t="s">
        <v>16</v>
      </c>
      <c r="B16" s="15"/>
      <c r="C16" s="16"/>
      <c r="D16" s="16">
        <v>2.196</v>
      </c>
      <c r="E16" s="16">
        <v>9.5717</v>
      </c>
      <c r="F16" s="16">
        <v>1.5999999999999999</v>
      </c>
      <c r="G16" s="16"/>
      <c r="H16" s="16"/>
      <c r="I16" s="16">
        <v>30.026799999999998</v>
      </c>
      <c r="J16" s="16">
        <v>114.81425999999999</v>
      </c>
      <c r="K16" s="16">
        <v>28.5</v>
      </c>
      <c r="L16" s="17">
        <f t="shared" si="2"/>
        <v>-75.17729940514357</v>
      </c>
      <c r="M16" s="17">
        <f t="shared" si="3"/>
        <v>0.029078173575843014</v>
      </c>
    </row>
    <row r="17" spans="1:13" ht="15">
      <c r="A17" s="18"/>
      <c r="B17" s="15"/>
      <c r="C17" s="16"/>
      <c r="D17" s="16"/>
      <c r="E17" s="16"/>
      <c r="F17" s="16"/>
      <c r="G17" s="16"/>
      <c r="H17" s="16"/>
      <c r="I17" s="16"/>
      <c r="J17" s="16"/>
      <c r="K17" s="16"/>
      <c r="L17" s="17"/>
      <c r="M17" s="17"/>
    </row>
    <row r="18" spans="1:13" ht="15">
      <c r="A18" s="10" t="s">
        <v>17</v>
      </c>
      <c r="B18" s="11"/>
      <c r="C18" s="19">
        <f>SUM(C19:C21)</f>
        <v>0</v>
      </c>
      <c r="D18" s="19">
        <f aca="true" t="shared" si="4" ref="D18:K18">SUM(D19:D21)</f>
        <v>0</v>
      </c>
      <c r="E18" s="19">
        <f t="shared" si="4"/>
        <v>25.201</v>
      </c>
      <c r="F18" s="19">
        <f t="shared" si="4"/>
        <v>96.2625</v>
      </c>
      <c r="G18" s="19">
        <f t="shared" si="4"/>
        <v>0</v>
      </c>
      <c r="H18" s="19">
        <f t="shared" si="4"/>
        <v>0</v>
      </c>
      <c r="I18" s="19">
        <f t="shared" si="4"/>
        <v>0</v>
      </c>
      <c r="J18" s="19">
        <f t="shared" si="4"/>
        <v>534.4929999999999</v>
      </c>
      <c r="K18" s="19">
        <f t="shared" si="4"/>
        <v>1693.9875000000002</v>
      </c>
      <c r="L18" s="13">
        <f t="shared" si="2"/>
        <v>216.93352391892887</v>
      </c>
      <c r="M18" s="13">
        <f t="shared" si="3"/>
        <v>1.728353072291522</v>
      </c>
    </row>
    <row r="19" spans="1:13" ht="15">
      <c r="A19" s="18" t="s">
        <v>18</v>
      </c>
      <c r="B19" s="15"/>
      <c r="C19" s="16"/>
      <c r="D19" s="16"/>
      <c r="E19" s="16">
        <v>25.201</v>
      </c>
      <c r="F19" s="16">
        <v>16.6025</v>
      </c>
      <c r="G19" s="16"/>
      <c r="H19" s="16"/>
      <c r="I19" s="16"/>
      <c r="J19" s="16">
        <v>534.4929999999999</v>
      </c>
      <c r="K19" s="16">
        <v>382.8325</v>
      </c>
      <c r="L19" s="17">
        <f t="shared" si="2"/>
        <v>-28.37464662773881</v>
      </c>
      <c r="M19" s="17">
        <f t="shared" si="3"/>
        <v>0.3905989433499621</v>
      </c>
    </row>
    <row r="20" spans="1:13" ht="15">
      <c r="A20" s="18" t="s">
        <v>19</v>
      </c>
      <c r="B20" s="15"/>
      <c r="C20" s="16"/>
      <c r="D20" s="16"/>
      <c r="E20" s="16"/>
      <c r="F20" s="16">
        <v>4.9</v>
      </c>
      <c r="G20" s="16"/>
      <c r="H20" s="16"/>
      <c r="I20" s="16"/>
      <c r="J20" s="16"/>
      <c r="K20" s="16">
        <v>81.755</v>
      </c>
      <c r="L20" s="17"/>
      <c r="M20" s="17">
        <f t="shared" si="3"/>
        <v>0.08341354669098407</v>
      </c>
    </row>
    <row r="21" spans="1:13" ht="15">
      <c r="A21" s="18" t="s">
        <v>20</v>
      </c>
      <c r="B21" s="15"/>
      <c r="C21" s="16"/>
      <c r="D21" s="16"/>
      <c r="E21" s="16"/>
      <c r="F21" s="16">
        <v>74.76</v>
      </c>
      <c r="G21" s="16"/>
      <c r="H21" s="16"/>
      <c r="I21" s="16"/>
      <c r="J21" s="16"/>
      <c r="K21" s="16">
        <v>1229.4</v>
      </c>
      <c r="L21" s="17"/>
      <c r="M21" s="17">
        <f t="shared" si="3"/>
        <v>1.2543405822505758</v>
      </c>
    </row>
    <row r="22" spans="1:13" ht="15">
      <c r="A22" s="20" t="s">
        <v>21</v>
      </c>
      <c r="B22" s="21">
        <f>B6+B10+B18</f>
        <v>0</v>
      </c>
      <c r="C22" s="21">
        <f>C6+C10+C18</f>
        <v>2247.893</v>
      </c>
      <c r="D22" s="21">
        <f aca="true" t="shared" si="5" ref="D22:K22">D6+D10+D18</f>
        <v>3392.2922</v>
      </c>
      <c r="E22" s="21">
        <f t="shared" si="5"/>
        <v>3673.6787</v>
      </c>
      <c r="F22" s="21">
        <f t="shared" si="5"/>
        <v>3967.2829</v>
      </c>
      <c r="G22" s="21">
        <f t="shared" si="5"/>
        <v>0</v>
      </c>
      <c r="H22" s="21">
        <f t="shared" si="5"/>
        <v>52922.7237</v>
      </c>
      <c r="I22" s="21">
        <f t="shared" si="5"/>
        <v>76749.0786</v>
      </c>
      <c r="J22" s="21">
        <f t="shared" si="5"/>
        <v>90575.81496</v>
      </c>
      <c r="K22" s="21">
        <f t="shared" si="5"/>
        <v>98011.65787</v>
      </c>
      <c r="L22" s="22">
        <f t="shared" si="2"/>
        <v>8.209523605483216</v>
      </c>
      <c r="M22" s="22">
        <f t="shared" si="3"/>
        <v>100</v>
      </c>
    </row>
    <row r="23" spans="1:13" ht="15" customHeight="1">
      <c r="A23" s="23" t="s">
        <v>22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13" ht="12.75" customHeight="1">
      <c r="A24" s="23" t="s">
        <v>23</v>
      </c>
      <c r="B24" s="24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</row>
  </sheetData>
  <sheetProtection/>
  <mergeCells count="10">
    <mergeCell ref="A23:M23"/>
    <mergeCell ref="A24:M24"/>
    <mergeCell ref="A1:M1"/>
    <mergeCell ref="A2:M2"/>
    <mergeCell ref="A3:M3"/>
    <mergeCell ref="A4:A5"/>
    <mergeCell ref="C4:F4"/>
    <mergeCell ref="H4:K4"/>
    <mergeCell ref="L4:L5"/>
    <mergeCell ref="M4:M5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2017-05-12T13:46:05Z</dcterms:created>
  <dcterms:modified xsi:type="dcterms:W3CDTF">2017-05-12T13:46:05Z</dcterms:modified>
  <cp:category/>
  <cp:version/>
  <cp:contentType/>
  <cp:contentStatus/>
</cp:coreProperties>
</file>