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rea prod cuadro 1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_xlnm.Print_Titles" localSheetId="0">'area prod cuadro 1'!$3:$4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<sst xmlns="http://schemas.openxmlformats.org/spreadsheetml/2006/main" count="67" uniqueCount="66">
  <si>
    <t>Cuadro 1</t>
  </si>
  <si>
    <t>Costa Rica. Área sembrada de las principales actividades agrícolas, 2013-2016.</t>
  </si>
  <si>
    <t>(hectáreas)</t>
  </si>
  <si>
    <t>Actividades</t>
  </si>
  <si>
    <t>2016a/</t>
  </si>
  <si>
    <t>Variación % 2016/15</t>
  </si>
  <si>
    <t>Participación 2016 %</t>
  </si>
  <si>
    <t>TMC
 2013-2016</t>
  </si>
  <si>
    <t>Cultivos Industriales</t>
  </si>
  <si>
    <t xml:space="preserve">Café </t>
  </si>
  <si>
    <t>Palma Aceitera</t>
  </si>
  <si>
    <t xml:space="preserve">Caña de azúcar </t>
  </si>
  <si>
    <t>Naranja</t>
  </si>
  <si>
    <t>Palmito</t>
  </si>
  <si>
    <t>Cacao</t>
  </si>
  <si>
    <t>Coco</t>
  </si>
  <si>
    <t>Macadamia</t>
  </si>
  <si>
    <t>Pimienta</t>
  </si>
  <si>
    <t>Tabaco</t>
  </si>
  <si>
    <t>Frutas Frescas</t>
  </si>
  <si>
    <t>Banano de exportación</t>
  </si>
  <si>
    <t>Piña</t>
  </si>
  <si>
    <t>Plátano</t>
  </si>
  <si>
    <t xml:space="preserve">Melón </t>
  </si>
  <si>
    <t>Mango</t>
  </si>
  <si>
    <t>Banano Dathil</t>
  </si>
  <si>
    <t>Aguacate</t>
  </si>
  <si>
    <t>Rambután</t>
  </si>
  <si>
    <t>Sandía</t>
  </si>
  <si>
    <t>Cas</t>
  </si>
  <si>
    <t>Mora</t>
  </si>
  <si>
    <t xml:space="preserve">Limón Mecino </t>
  </si>
  <si>
    <t>Jocote</t>
  </si>
  <si>
    <t xml:space="preserve">Guayaba Taiwanesa </t>
  </si>
  <si>
    <t>Papaya</t>
  </si>
  <si>
    <t>Fresa</t>
  </si>
  <si>
    <t>Granos Básicos</t>
  </si>
  <si>
    <t>Arroz</t>
  </si>
  <si>
    <t>Frijol</t>
  </si>
  <si>
    <t xml:space="preserve">Maíz </t>
  </si>
  <si>
    <t>Hortalizas</t>
  </si>
  <si>
    <t>Papa</t>
  </si>
  <si>
    <t>Cebolla</t>
  </si>
  <si>
    <t>Cebollin</t>
  </si>
  <si>
    <t>Tomate</t>
  </si>
  <si>
    <t>Zanahoria</t>
  </si>
  <si>
    <t>Repollo</t>
  </si>
  <si>
    <t>Ayote</t>
  </si>
  <si>
    <t>Chile dulce</t>
  </si>
  <si>
    <t>Chayote</t>
  </si>
  <si>
    <t>Chiverre</t>
  </si>
  <si>
    <t>Culantro castilla</t>
  </si>
  <si>
    <t>Culantro coyote</t>
  </si>
  <si>
    <t>Raíces Tropicales</t>
  </si>
  <si>
    <t>Yuca</t>
  </si>
  <si>
    <t>Tiquisque</t>
  </si>
  <si>
    <t>Ñame</t>
  </si>
  <si>
    <t>Ñampí (Chamol)</t>
  </si>
  <si>
    <t>Malanga</t>
  </si>
  <si>
    <t>Yampí (Papa Chiricana o Papa China)</t>
  </si>
  <si>
    <t>Jengibre</t>
  </si>
  <si>
    <t>Camote</t>
  </si>
  <si>
    <t>Plantas, flores y follajes</t>
  </si>
  <si>
    <t>Total</t>
  </si>
  <si>
    <t>a/ Dato Preliminar</t>
  </si>
  <si>
    <t xml:space="preserve">Fuente: Sepsa, con base en información de las instituciones públicas y privadas del Sector Agropecuario y Gerentes de Programas Nacionales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</si>
</sst>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_(* #,##0_);_(* \(#,##0\);_(* &quot;-&quot;??_);_(@_)"/>
    <numFmt numFmtId="166" formatCode="#,##0.0"/>
    <numFmt numFmtId="167" formatCode="_-* #,##0.00\ _P_t_s_-;\-* #,##0.00\ _P_t_s_-;_-* &quot;-&quot;??\ _P_t_s_-;_-@_-"/>
    <numFmt numFmtId="168" formatCode="_-* #,##0.00\ [$€]_-;\-* #,##0.00\ [$€]_-;_-* &quot;-&quot;??\ [$€]_-;_-@_-"/>
    <numFmt numFmtId="169" formatCode="_(* #,##0.0_);_(* \(#,##0.0\);_(* &quot;-&quot;??_);_(@_)"/>
    <numFmt numFmtId="170" formatCode="_-* #,##0\ &quot;Pts&quot;_-;\-* #,##0\ &quot;Pts&quot;_-;_-* &quot;-&quot;\ &quot;Pts&quot;_-;_-@_-"/>
  </numFmts>
  <fonts count="39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83">
    <xf numFmtId="164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5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170" fontId="0" fillId="0" borderId="0">
      <alignment/>
      <protection/>
    </xf>
    <xf numFmtId="0" fontId="18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164" fontId="0" fillId="0" borderId="0" xfId="0" applyAlignment="1">
      <alignment/>
    </xf>
    <xf numFmtId="0" fontId="19" fillId="0" borderId="0" xfId="67" applyFont="1" applyBorder="1" applyAlignment="1">
      <alignment horizontal="center" wrapText="1"/>
      <protection/>
    </xf>
    <xf numFmtId="0" fontId="22" fillId="0" borderId="0" xfId="68" applyFont="1" applyBorder="1" applyAlignment="1">
      <alignment horizontal="center" wrapText="1"/>
      <protection/>
    </xf>
    <xf numFmtId="0" fontId="20" fillId="0" borderId="0" xfId="67" applyFont="1" applyFill="1">
      <alignment/>
      <protection/>
    </xf>
    <xf numFmtId="0" fontId="20" fillId="0" borderId="0" xfId="67" applyFont="1">
      <alignment/>
      <protection/>
    </xf>
    <xf numFmtId="0" fontId="22" fillId="0" borderId="0" xfId="68" applyFont="1" applyAlignment="1">
      <alignment horizontal="center" wrapText="1"/>
      <protection/>
    </xf>
    <xf numFmtId="0" fontId="22" fillId="0" borderId="0" xfId="68" applyFont="1" applyAlignment="1">
      <alignment wrapText="1"/>
      <protection/>
    </xf>
    <xf numFmtId="0" fontId="26" fillId="33" borderId="0" xfId="71" applyFont="1" applyFill="1" applyBorder="1" applyAlignment="1">
      <alignment horizontal="center" vertical="center" wrapText="1"/>
      <protection/>
    </xf>
    <xf numFmtId="164" fontId="26" fillId="33" borderId="0" xfId="0" applyFont="1" applyFill="1" applyBorder="1" applyAlignment="1">
      <alignment horizontal="center" vertical="center" wrapText="1"/>
    </xf>
    <xf numFmtId="164" fontId="20" fillId="33" borderId="0" xfId="0" applyFont="1" applyFill="1" applyAlignment="1">
      <alignment horizontal="center" vertical="center" wrapText="1"/>
    </xf>
    <xf numFmtId="0" fontId="19" fillId="34" borderId="0" xfId="67" applyFont="1" applyFill="1" applyBorder="1" applyAlignment="1">
      <alignment wrapText="1"/>
      <protection/>
    </xf>
    <xf numFmtId="165" fontId="19" fillId="34" borderId="0" xfId="48" applyNumberFormat="1" applyFont="1" applyFill="1" applyBorder="1" applyAlignment="1">
      <alignment horizontal="right" wrapText="1"/>
    </xf>
    <xf numFmtId="166" fontId="19" fillId="34" borderId="0" xfId="50" applyNumberFormat="1" applyFont="1" applyFill="1" applyBorder="1" applyAlignment="1">
      <alignment horizontal="right" wrapText="1"/>
    </xf>
    <xf numFmtId="0" fontId="21" fillId="0" borderId="0" xfId="67" applyFont="1" applyFill="1">
      <alignment/>
      <protection/>
    </xf>
    <xf numFmtId="0" fontId="21" fillId="0" borderId="0" xfId="67" applyFont="1">
      <alignment/>
      <protection/>
    </xf>
    <xf numFmtId="0" fontId="20" fillId="35" borderId="0" xfId="67" applyFont="1" applyFill="1" applyBorder="1" applyAlignment="1">
      <alignment horizontal="left" indent="1"/>
      <protection/>
    </xf>
    <xf numFmtId="165" fontId="20" fillId="35" borderId="0" xfId="48" applyNumberFormat="1" applyFont="1" applyFill="1" applyBorder="1" applyAlignment="1">
      <alignment horizontal="right" wrapText="1"/>
    </xf>
    <xf numFmtId="166" fontId="20" fillId="35" borderId="0" xfId="50" applyNumberFormat="1" applyFont="1" applyFill="1" applyBorder="1" applyAlignment="1">
      <alignment horizontal="right" wrapText="1"/>
    </xf>
    <xf numFmtId="0" fontId="20" fillId="35" borderId="0" xfId="67" applyFont="1" applyFill="1" applyBorder="1" applyAlignment="1">
      <alignment horizontal="left" wrapText="1" indent="1"/>
      <protection/>
    </xf>
    <xf numFmtId="0" fontId="20" fillId="35" borderId="0" xfId="67" applyFont="1" applyFill="1" applyBorder="1" applyAlignment="1">
      <alignment horizontal="left" vertical="top" wrapText="1" indent="1"/>
      <protection/>
    </xf>
    <xf numFmtId="165" fontId="20" fillId="35" borderId="0" xfId="48" applyNumberFormat="1" applyFont="1" applyFill="1" applyBorder="1" applyAlignment="1">
      <alignment horizontal="right" vertical="top" wrapText="1"/>
    </xf>
    <xf numFmtId="0" fontId="21" fillId="0" borderId="0" xfId="67" applyFont="1" applyFill="1" applyAlignment="1">
      <alignment vertical="top"/>
      <protection/>
    </xf>
    <xf numFmtId="0" fontId="21" fillId="0" borderId="0" xfId="67" applyFont="1" applyAlignment="1">
      <alignment vertical="top"/>
      <protection/>
    </xf>
    <xf numFmtId="166" fontId="20" fillId="35" borderId="0" xfId="50" applyNumberFormat="1" applyFont="1" applyFill="1" applyBorder="1" applyAlignment="1">
      <alignment horizontal="right" vertical="top" wrapText="1"/>
    </xf>
    <xf numFmtId="165" fontId="19" fillId="34" borderId="0" xfId="48" applyNumberFormat="1" applyFont="1" applyFill="1" applyBorder="1" applyAlignment="1">
      <alignment horizontal="right" vertical="top" wrapText="1"/>
    </xf>
    <xf numFmtId="0" fontId="22" fillId="0" borderId="0" xfId="68" applyFont="1" applyFill="1">
      <alignment/>
      <protection/>
    </xf>
    <xf numFmtId="165" fontId="22" fillId="0" borderId="0" xfId="48" applyNumberFormat="1" applyFont="1" applyAlignment="1">
      <alignment/>
    </xf>
    <xf numFmtId="0" fontId="19" fillId="34" borderId="10" xfId="68" applyFont="1" applyFill="1" applyBorder="1" applyAlignment="1">
      <alignment horizontal="left"/>
      <protection/>
    </xf>
    <xf numFmtId="165" fontId="19" fillId="34" borderId="10" xfId="48" applyNumberFormat="1" applyFont="1" applyFill="1" applyBorder="1" applyAlignment="1">
      <alignment horizontal="right" vertical="top" wrapText="1"/>
    </xf>
    <xf numFmtId="166" fontId="19" fillId="34" borderId="10" xfId="50" applyNumberFormat="1" applyFont="1" applyFill="1" applyBorder="1" applyAlignment="1">
      <alignment horizontal="right" wrapText="1"/>
    </xf>
    <xf numFmtId="0" fontId="20" fillId="0" borderId="0" xfId="67" applyFont="1" applyBorder="1" applyAlignment="1">
      <alignment horizontal="justify" wrapText="1"/>
      <protection/>
    </xf>
    <xf numFmtId="0" fontId="22" fillId="0" borderId="0" xfId="68" applyFont="1" applyAlignment="1">
      <alignment wrapText="1"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3" xfId="50"/>
    <cellStyle name="Millares 7" xfId="51"/>
    <cellStyle name="Millares 9 5 3" xfId="52"/>
    <cellStyle name="Currency" xfId="53"/>
    <cellStyle name="Currency [0]" xfId="54"/>
    <cellStyle name="Neutral" xfId="55"/>
    <cellStyle name="Normal 11 2" xfId="56"/>
    <cellStyle name="Normal 12" xfId="57"/>
    <cellStyle name="Normal 13" xfId="58"/>
    <cellStyle name="Normal 14 3" xfId="59"/>
    <cellStyle name="Normal 15 3" xfId="60"/>
    <cellStyle name="Normal 16 3" xfId="61"/>
    <cellStyle name="Normal 17 3" xfId="62"/>
    <cellStyle name="Normal 18 2" xfId="63"/>
    <cellStyle name="Normal 2 2 3" xfId="64"/>
    <cellStyle name="Normal 2 3 2" xfId="65"/>
    <cellStyle name="Normal 2 4" xfId="66"/>
    <cellStyle name="Normal 2 5" xfId="67"/>
    <cellStyle name="Normal 24 3" xfId="68"/>
    <cellStyle name="Normal 3 4" xfId="69"/>
    <cellStyle name="Normal 5" xfId="70"/>
    <cellStyle name="Normal_Libro2a" xfId="71"/>
    <cellStyle name="Notas" xfId="72"/>
    <cellStyle name="Percent" xfId="73"/>
    <cellStyle name="Porcentual 2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superficieProducc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ea prod cuadro 1"/>
      <sheetName val="area prod cuadro 2"/>
      <sheetName val="area prod cuadro 3 "/>
      <sheetName val="area prod cuadro 4 "/>
      <sheetName val="area prod cuadro 5 "/>
      <sheetName val="area prod cuadro6"/>
      <sheetName val="area prod cuadro 7"/>
      <sheetName val="area prod cuadro 8"/>
      <sheetName val="area prod cuadro 9"/>
      <sheetName val="area prod cuadro 10"/>
      <sheetName val="area prod cuadro 11 "/>
      <sheetName val="area prod cuadro 12"/>
      <sheetName val="area prod cuadro 13 "/>
      <sheetName val="area prod cuadro 14 "/>
      <sheetName val="area prod cuadro 15 "/>
      <sheetName val="area prod cuadro 16"/>
      <sheetName val="area prod cuadro 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4"/>
  <sheetViews>
    <sheetView showGridLines="0" tabSelected="1" zoomScalePageLayoutView="0" workbookViewId="0" topLeftCell="A1">
      <selection activeCell="B12" sqref="B12"/>
    </sheetView>
  </sheetViews>
  <sheetFormatPr defaultColWidth="8.375" defaultRowHeight="12.75"/>
  <cols>
    <col min="1" max="1" width="29.00390625" style="4" customWidth="1"/>
    <col min="2" max="5" width="11.25390625" style="4" customWidth="1"/>
    <col min="6" max="6" width="11.50390625" style="4" customWidth="1"/>
    <col min="7" max="7" width="12.875" style="4" customWidth="1"/>
    <col min="8" max="8" width="12.25390625" style="4" customWidth="1"/>
    <col min="9" max="88" width="8.375" style="3" customWidth="1"/>
    <col min="89" max="16384" width="8.375" style="4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>
      <c r="A2" s="1" t="s">
        <v>1</v>
      </c>
      <c r="B2" s="5"/>
      <c r="C2" s="5"/>
      <c r="D2" s="5"/>
      <c r="E2" s="5"/>
      <c r="F2" s="5"/>
      <c r="G2" s="5"/>
      <c r="H2" s="6"/>
    </row>
    <row r="3" spans="1:8" ht="14.25" customHeight="1">
      <c r="A3" s="1" t="s">
        <v>2</v>
      </c>
      <c r="B3" s="5"/>
      <c r="C3" s="5"/>
      <c r="D3" s="5"/>
      <c r="E3" s="5"/>
      <c r="F3" s="5"/>
      <c r="G3" s="5"/>
      <c r="H3" s="6"/>
    </row>
    <row r="4" spans="1:8" ht="14.25" customHeight="1">
      <c r="A4" s="7" t="s">
        <v>3</v>
      </c>
      <c r="B4" s="7">
        <v>2013</v>
      </c>
      <c r="C4" s="7">
        <v>2014</v>
      </c>
      <c r="D4" s="7">
        <v>2015</v>
      </c>
      <c r="E4" s="7" t="s">
        <v>4</v>
      </c>
      <c r="F4" s="8" t="s">
        <v>5</v>
      </c>
      <c r="G4" s="8" t="s">
        <v>6</v>
      </c>
      <c r="H4" s="8" t="s">
        <v>7</v>
      </c>
    </row>
    <row r="5" spans="1:8" ht="37.5" customHeight="1">
      <c r="A5" s="7"/>
      <c r="B5" s="7"/>
      <c r="C5" s="7"/>
      <c r="D5" s="7"/>
      <c r="E5" s="7"/>
      <c r="F5" s="9"/>
      <c r="G5" s="9"/>
      <c r="H5" s="9"/>
    </row>
    <row r="6" spans="1:88" s="14" customFormat="1" ht="16.5" customHeight="1">
      <c r="A6" s="10" t="s">
        <v>8</v>
      </c>
      <c r="B6" s="11">
        <f>SUM(B7:B16)</f>
        <v>265734</v>
      </c>
      <c r="C6" s="11">
        <f>SUM(C7:C16)</f>
        <v>268689</v>
      </c>
      <c r="D6" s="11">
        <f>SUM(D7:D16)</f>
        <v>251869</v>
      </c>
      <c r="E6" s="11">
        <f>SUM(E7:E16)</f>
        <v>248618.5</v>
      </c>
      <c r="F6" s="12">
        <f>+((E6/D6)-1)*100</f>
        <v>-1.2905518344853872</v>
      </c>
      <c r="G6" s="12">
        <f aca="true" t="shared" si="0" ref="G6:G42">(E6/$E$62)*100</f>
        <v>52.75522520614119</v>
      </c>
      <c r="H6" s="12">
        <f aca="true" t="shared" si="1" ref="H6:H62">(POWER(E6/B6,1/3)-1)*100</f>
        <v>-2.1947639270458175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</row>
    <row r="7" spans="1:88" s="14" customFormat="1" ht="15">
      <c r="A7" s="15" t="s">
        <v>9</v>
      </c>
      <c r="B7" s="16">
        <v>93774</v>
      </c>
      <c r="C7" s="16">
        <v>93774</v>
      </c>
      <c r="D7" s="16">
        <v>84133</v>
      </c>
      <c r="E7" s="16">
        <v>84133</v>
      </c>
      <c r="F7" s="17">
        <f aca="true" t="shared" si="2" ref="F7:F62">+((E7/D7)-1)*100</f>
        <v>0</v>
      </c>
      <c r="G7" s="17">
        <f t="shared" si="0"/>
        <v>17.85247422162179</v>
      </c>
      <c r="H7" s="17">
        <f t="shared" si="1"/>
        <v>-3.5516850360022945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</row>
    <row r="8" spans="1:88" s="14" customFormat="1" ht="15">
      <c r="A8" s="15" t="s">
        <v>10</v>
      </c>
      <c r="B8" s="16">
        <v>74512</v>
      </c>
      <c r="C8" s="16">
        <v>77750</v>
      </c>
      <c r="D8" s="16">
        <v>69426</v>
      </c>
      <c r="E8" s="16">
        <v>72456</v>
      </c>
      <c r="F8" s="17">
        <f t="shared" si="2"/>
        <v>4.3643591737965615</v>
      </c>
      <c r="G8" s="17">
        <f t="shared" si="0"/>
        <v>15.374690932236202</v>
      </c>
      <c r="H8" s="17">
        <f t="shared" si="1"/>
        <v>-0.9283541086098079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</row>
    <row r="9" spans="1:88" s="14" customFormat="1" ht="15">
      <c r="A9" s="15" t="s">
        <v>11</v>
      </c>
      <c r="B9" s="16">
        <v>63316</v>
      </c>
      <c r="C9" s="16">
        <v>63205</v>
      </c>
      <c r="D9" s="16">
        <v>64676</v>
      </c>
      <c r="E9" s="16">
        <v>58000</v>
      </c>
      <c r="F9" s="17">
        <f t="shared" si="2"/>
        <v>-10.32222153503618</v>
      </c>
      <c r="G9" s="17">
        <f t="shared" si="0"/>
        <v>12.307221956355578</v>
      </c>
      <c r="H9" s="17">
        <f t="shared" si="1"/>
        <v>-2.8808570881936446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</row>
    <row r="10" spans="1:88" s="14" customFormat="1" ht="15">
      <c r="A10" s="15" t="s">
        <v>12</v>
      </c>
      <c r="B10" s="16">
        <v>21000</v>
      </c>
      <c r="C10" s="16">
        <v>21923</v>
      </c>
      <c r="D10" s="16">
        <v>22605</v>
      </c>
      <c r="E10" s="16">
        <v>24000</v>
      </c>
      <c r="F10" s="17">
        <f t="shared" si="2"/>
        <v>6.171201061712006</v>
      </c>
      <c r="G10" s="17">
        <f t="shared" si="0"/>
        <v>5.092643568147135</v>
      </c>
      <c r="H10" s="17">
        <f t="shared" si="1"/>
        <v>4.551591714942038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</row>
    <row r="11" spans="1:88" s="14" customFormat="1" ht="15">
      <c r="A11" s="15" t="s">
        <v>13</v>
      </c>
      <c r="B11" s="16">
        <v>6550</v>
      </c>
      <c r="C11" s="16">
        <v>5240</v>
      </c>
      <c r="D11" s="16">
        <v>4716</v>
      </c>
      <c r="E11" s="16">
        <v>4200</v>
      </c>
      <c r="F11" s="17">
        <f t="shared" si="2"/>
        <v>-10.941475826972013</v>
      </c>
      <c r="G11" s="17">
        <f t="shared" si="0"/>
        <v>0.8912126244257487</v>
      </c>
      <c r="H11" s="17">
        <f t="shared" si="1"/>
        <v>-13.767827013592438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</row>
    <row r="12" spans="1:88" s="14" customFormat="1" ht="15">
      <c r="A12" s="15" t="s">
        <v>14</v>
      </c>
      <c r="B12" s="16">
        <v>4660</v>
      </c>
      <c r="C12" s="16">
        <v>4750</v>
      </c>
      <c r="D12" s="16">
        <v>4491</v>
      </c>
      <c r="E12" s="16">
        <v>4000</v>
      </c>
      <c r="F12" s="17">
        <f t="shared" si="2"/>
        <v>-10.93297706524159</v>
      </c>
      <c r="G12" s="17">
        <f t="shared" si="0"/>
        <v>0.8487739280245226</v>
      </c>
      <c r="H12" s="17">
        <f t="shared" si="1"/>
        <v>-4.963297700784586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</row>
    <row r="13" spans="1:88" s="14" customFormat="1" ht="15">
      <c r="A13" s="15" t="s">
        <v>15</v>
      </c>
      <c r="B13" s="16">
        <v>1500</v>
      </c>
      <c r="C13" s="16">
        <v>1500</v>
      </c>
      <c r="D13" s="16">
        <v>1500</v>
      </c>
      <c r="E13" s="16">
        <v>1500</v>
      </c>
      <c r="F13" s="17">
        <f t="shared" si="2"/>
        <v>0</v>
      </c>
      <c r="G13" s="17">
        <f t="shared" si="0"/>
        <v>0.31829022300919596</v>
      </c>
      <c r="H13" s="17">
        <f t="shared" si="1"/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</row>
    <row r="14" spans="1:88" s="14" customFormat="1" ht="15">
      <c r="A14" s="15" t="s">
        <v>16</v>
      </c>
      <c r="B14" s="16">
        <v>230</v>
      </c>
      <c r="C14" s="16">
        <v>315</v>
      </c>
      <c r="D14" s="16">
        <v>92</v>
      </c>
      <c r="E14" s="16">
        <v>92</v>
      </c>
      <c r="F14" s="17">
        <f t="shared" si="2"/>
        <v>0</v>
      </c>
      <c r="G14" s="17">
        <f t="shared" si="0"/>
        <v>0.01952180034456402</v>
      </c>
      <c r="H14" s="17">
        <f t="shared" si="1"/>
        <v>-26.319370027192267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</row>
    <row r="15" spans="1:88" s="14" customFormat="1" ht="15">
      <c r="A15" s="15" t="s">
        <v>17</v>
      </c>
      <c r="B15" s="16">
        <v>160</v>
      </c>
      <c r="C15" s="16">
        <v>200</v>
      </c>
      <c r="D15" s="16">
        <v>210</v>
      </c>
      <c r="E15" s="16">
        <v>230</v>
      </c>
      <c r="F15" s="17">
        <f t="shared" si="2"/>
        <v>9.523809523809534</v>
      </c>
      <c r="G15" s="17">
        <f t="shared" si="0"/>
        <v>0.04880450086141005</v>
      </c>
      <c r="H15" s="17">
        <f t="shared" si="1"/>
        <v>12.85893588685003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</row>
    <row r="16" spans="1:88" s="14" customFormat="1" ht="15">
      <c r="A16" s="15" t="s">
        <v>18</v>
      </c>
      <c r="B16" s="16">
        <v>32</v>
      </c>
      <c r="C16" s="16">
        <v>32</v>
      </c>
      <c r="D16" s="16">
        <v>20</v>
      </c>
      <c r="E16" s="16">
        <v>7.5</v>
      </c>
      <c r="F16" s="17">
        <f t="shared" si="2"/>
        <v>-62.5</v>
      </c>
      <c r="G16" s="17">
        <f t="shared" si="0"/>
        <v>0.00159145111504598</v>
      </c>
      <c r="H16" s="17">
        <f t="shared" si="1"/>
        <v>-38.34469814173824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</row>
    <row r="17" spans="1:88" s="14" customFormat="1" ht="15">
      <c r="A17" s="10" t="s">
        <v>19</v>
      </c>
      <c r="B17" s="11">
        <f>SUM(B18:B33)</f>
        <v>119482</v>
      </c>
      <c r="C17" s="11">
        <f>SUM(C18:C33)</f>
        <v>117360.15</v>
      </c>
      <c r="D17" s="11">
        <f>SUM(D18:D33)</f>
        <v>119810</v>
      </c>
      <c r="E17" s="11">
        <f>SUM(E18:E33)</f>
        <v>122484</v>
      </c>
      <c r="F17" s="12">
        <f t="shared" si="2"/>
        <v>2.231867122944653</v>
      </c>
      <c r="G17" s="12">
        <f t="shared" si="0"/>
        <v>25.990306450038908</v>
      </c>
      <c r="H17" s="12">
        <f t="shared" si="1"/>
        <v>0.8305862793271945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</row>
    <row r="18" spans="1:88" s="14" customFormat="1" ht="15">
      <c r="A18" s="15" t="s">
        <v>20</v>
      </c>
      <c r="B18" s="16">
        <v>42841</v>
      </c>
      <c r="C18" s="16">
        <v>42916.15</v>
      </c>
      <c r="D18" s="16">
        <v>43024</v>
      </c>
      <c r="E18" s="16">
        <v>42717</v>
      </c>
      <c r="F18" s="17">
        <f t="shared" si="2"/>
        <v>-0.7135552249907029</v>
      </c>
      <c r="G18" s="17">
        <f t="shared" si="0"/>
        <v>9.064268970855883</v>
      </c>
      <c r="H18" s="17">
        <f t="shared" si="1"/>
        <v>-0.09657402093213863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</row>
    <row r="19" spans="1:88" s="14" customFormat="1" ht="15">
      <c r="A19" s="15" t="s">
        <v>21</v>
      </c>
      <c r="B19" s="16">
        <v>45000</v>
      </c>
      <c r="C19" s="16">
        <v>40000</v>
      </c>
      <c r="D19" s="16">
        <v>40000</v>
      </c>
      <c r="E19" s="16">
        <v>43000</v>
      </c>
      <c r="F19" s="17">
        <f t="shared" si="2"/>
        <v>7.499999999999996</v>
      </c>
      <c r="G19" s="17">
        <f t="shared" si="0"/>
        <v>9.124319726263618</v>
      </c>
      <c r="H19" s="17">
        <f t="shared" si="1"/>
        <v>-1.5039878771682225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</row>
    <row r="20" spans="1:88" s="14" customFormat="1" ht="15">
      <c r="A20" s="15" t="s">
        <v>22</v>
      </c>
      <c r="B20" s="16">
        <v>9000</v>
      </c>
      <c r="C20" s="16">
        <v>10000</v>
      </c>
      <c r="D20" s="16">
        <v>10000</v>
      </c>
      <c r="E20" s="16">
        <v>10000</v>
      </c>
      <c r="F20" s="17">
        <f t="shared" si="2"/>
        <v>0</v>
      </c>
      <c r="G20" s="17">
        <f t="shared" si="0"/>
        <v>2.1219348200613064</v>
      </c>
      <c r="H20" s="17">
        <f t="shared" si="1"/>
        <v>3.5744168651286268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</row>
    <row r="21" spans="1:88" s="14" customFormat="1" ht="15">
      <c r="A21" s="15" t="s">
        <v>23</v>
      </c>
      <c r="B21" s="16">
        <v>4579</v>
      </c>
      <c r="C21" s="16">
        <v>4686</v>
      </c>
      <c r="D21" s="16">
        <v>5566</v>
      </c>
      <c r="E21" s="16">
        <v>5008</v>
      </c>
      <c r="F21" s="17">
        <f t="shared" si="2"/>
        <v>-10.025152712899743</v>
      </c>
      <c r="G21" s="17">
        <f t="shared" si="0"/>
        <v>1.0626649578867022</v>
      </c>
      <c r="H21" s="17">
        <f t="shared" si="1"/>
        <v>3.0302038009660137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</row>
    <row r="22" spans="1:88" s="14" customFormat="1" ht="15">
      <c r="A22" s="15" t="s">
        <v>24</v>
      </c>
      <c r="B22" s="16">
        <v>5771</v>
      </c>
      <c r="C22" s="16">
        <v>5771</v>
      </c>
      <c r="D22" s="16">
        <v>5162</v>
      </c>
      <c r="E22" s="16">
        <v>5162</v>
      </c>
      <c r="F22" s="17">
        <f t="shared" si="2"/>
        <v>0</v>
      </c>
      <c r="G22" s="17">
        <f t="shared" si="0"/>
        <v>1.0953427541156464</v>
      </c>
      <c r="H22" s="17">
        <f t="shared" si="1"/>
        <v>-3.649129668101203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</row>
    <row r="23" spans="1:88" s="14" customFormat="1" ht="15">
      <c r="A23" s="15" t="s">
        <v>25</v>
      </c>
      <c r="B23" s="16">
        <v>4000</v>
      </c>
      <c r="C23" s="16">
        <v>4000</v>
      </c>
      <c r="D23" s="16">
        <v>4000</v>
      </c>
      <c r="E23" s="16">
        <v>4000</v>
      </c>
      <c r="F23" s="17">
        <f t="shared" si="2"/>
        <v>0</v>
      </c>
      <c r="G23" s="17">
        <f t="shared" si="0"/>
        <v>0.8487739280245226</v>
      </c>
      <c r="H23" s="17">
        <f t="shared" si="1"/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</row>
    <row r="24" spans="1:88" s="14" customFormat="1" ht="15">
      <c r="A24" s="15" t="s">
        <v>26</v>
      </c>
      <c r="B24" s="16">
        <v>1861</v>
      </c>
      <c r="C24" s="16">
        <v>1888</v>
      </c>
      <c r="D24" s="16">
        <v>3004</v>
      </c>
      <c r="E24" s="16">
        <v>3004</v>
      </c>
      <c r="F24" s="17">
        <f t="shared" si="2"/>
        <v>0</v>
      </c>
      <c r="G24" s="17">
        <f t="shared" si="0"/>
        <v>0.6374292199464165</v>
      </c>
      <c r="H24" s="17">
        <f t="shared" si="1"/>
        <v>17.305358669002914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</row>
    <row r="25" spans="1:88" s="14" customFormat="1" ht="15">
      <c r="A25" s="15" t="s">
        <v>27</v>
      </c>
      <c r="B25" s="16">
        <v>1018</v>
      </c>
      <c r="C25" s="16">
        <v>1027</v>
      </c>
      <c r="D25" s="16">
        <v>1103</v>
      </c>
      <c r="E25" s="16">
        <v>1103</v>
      </c>
      <c r="F25" s="17">
        <f t="shared" si="2"/>
        <v>0</v>
      </c>
      <c r="G25" s="17">
        <f t="shared" si="0"/>
        <v>0.2340494106527621</v>
      </c>
      <c r="H25" s="17">
        <f t="shared" si="1"/>
        <v>2.709175946396747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</row>
    <row r="26" spans="1:88" s="14" customFormat="1" ht="15">
      <c r="A26" s="15" t="s">
        <v>28</v>
      </c>
      <c r="B26" s="16">
        <v>1526</v>
      </c>
      <c r="C26" s="16">
        <v>1260</v>
      </c>
      <c r="D26" s="16">
        <v>2049</v>
      </c>
      <c r="E26" s="16">
        <v>2478</v>
      </c>
      <c r="F26" s="17">
        <f t="shared" si="2"/>
        <v>20.937042459736467</v>
      </c>
      <c r="G26" s="17">
        <f t="shared" si="0"/>
        <v>0.5258154484111918</v>
      </c>
      <c r="H26" s="17">
        <f t="shared" si="1"/>
        <v>17.539071623984736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</row>
    <row r="27" spans="1:88" s="14" customFormat="1" ht="15">
      <c r="A27" s="15" t="s">
        <v>29</v>
      </c>
      <c r="B27" s="16">
        <v>250</v>
      </c>
      <c r="C27" s="16">
        <v>326</v>
      </c>
      <c r="D27" s="16">
        <v>326</v>
      </c>
      <c r="E27" s="16">
        <v>326</v>
      </c>
      <c r="F27" s="17">
        <f t="shared" si="2"/>
        <v>0</v>
      </c>
      <c r="G27" s="17">
        <f t="shared" si="0"/>
        <v>0.06917507513399859</v>
      </c>
      <c r="H27" s="17">
        <f t="shared" si="1"/>
        <v>9.251111425627956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</row>
    <row r="28" spans="1:88" s="14" customFormat="1" ht="15">
      <c r="A28" s="15" t="s">
        <v>30</v>
      </c>
      <c r="B28" s="16">
        <v>1373</v>
      </c>
      <c r="C28" s="16">
        <v>1354</v>
      </c>
      <c r="D28" s="16">
        <v>1354</v>
      </c>
      <c r="E28" s="16">
        <v>1354</v>
      </c>
      <c r="F28" s="17">
        <f t="shared" si="2"/>
        <v>0</v>
      </c>
      <c r="G28" s="17">
        <f t="shared" si="0"/>
        <v>0.28730997463630087</v>
      </c>
      <c r="H28" s="17">
        <f t="shared" si="1"/>
        <v>-0.4634212843834806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</row>
    <row r="29" spans="1:88" s="14" customFormat="1" ht="15">
      <c r="A29" s="15" t="s">
        <v>31</v>
      </c>
      <c r="B29" s="16">
        <v>800</v>
      </c>
      <c r="C29" s="16">
        <v>2213</v>
      </c>
      <c r="D29" s="16">
        <v>2213</v>
      </c>
      <c r="E29" s="16">
        <v>2243</v>
      </c>
      <c r="F29" s="17">
        <f t="shared" si="2"/>
        <v>1.355625847266162</v>
      </c>
      <c r="G29" s="17">
        <f t="shared" si="0"/>
        <v>0.47594998013975104</v>
      </c>
      <c r="H29" s="17">
        <f t="shared" si="1"/>
        <v>41.00886888197044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</row>
    <row r="30" spans="1:88" s="14" customFormat="1" ht="15">
      <c r="A30" s="15" t="s">
        <v>32</v>
      </c>
      <c r="B30" s="16">
        <v>300</v>
      </c>
      <c r="C30" s="16">
        <v>300</v>
      </c>
      <c r="D30" s="16">
        <v>300</v>
      </c>
      <c r="E30" s="16">
        <v>300</v>
      </c>
      <c r="F30" s="17">
        <f t="shared" si="2"/>
        <v>0</v>
      </c>
      <c r="G30" s="17">
        <f t="shared" si="0"/>
        <v>0.06365804460183919</v>
      </c>
      <c r="H30" s="17">
        <f t="shared" si="1"/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</row>
    <row r="31" spans="1:88" s="14" customFormat="1" ht="15">
      <c r="A31" s="15" t="s">
        <v>33</v>
      </c>
      <c r="B31" s="16">
        <v>200</v>
      </c>
      <c r="C31" s="16">
        <v>538</v>
      </c>
      <c r="D31" s="16">
        <v>538</v>
      </c>
      <c r="E31" s="16">
        <v>538</v>
      </c>
      <c r="F31" s="17">
        <f t="shared" si="2"/>
        <v>0</v>
      </c>
      <c r="G31" s="17">
        <f t="shared" si="0"/>
        <v>0.1141600933192983</v>
      </c>
      <c r="H31" s="17">
        <f t="shared" si="1"/>
        <v>39.07554163763347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</row>
    <row r="32" spans="1:88" s="14" customFormat="1" ht="15">
      <c r="A32" s="15" t="s">
        <v>34</v>
      </c>
      <c r="B32" s="16">
        <v>810</v>
      </c>
      <c r="C32" s="16">
        <v>900</v>
      </c>
      <c r="D32" s="16">
        <v>1000</v>
      </c>
      <c r="E32" s="16">
        <v>1100</v>
      </c>
      <c r="F32" s="17">
        <f t="shared" si="2"/>
        <v>10.000000000000009</v>
      </c>
      <c r="G32" s="17">
        <f t="shared" si="0"/>
        <v>0.2334128302067437</v>
      </c>
      <c r="H32" s="17">
        <f t="shared" si="1"/>
        <v>10.739499268066254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</row>
    <row r="33" spans="1:88" s="14" customFormat="1" ht="15">
      <c r="A33" s="15" t="s">
        <v>35</v>
      </c>
      <c r="B33" s="16">
        <v>153</v>
      </c>
      <c r="C33" s="16">
        <v>181</v>
      </c>
      <c r="D33" s="16">
        <v>171</v>
      </c>
      <c r="E33" s="16">
        <v>151</v>
      </c>
      <c r="F33" s="17">
        <f t="shared" si="2"/>
        <v>-11.695906432748536</v>
      </c>
      <c r="G33" s="17">
        <f t="shared" si="0"/>
        <v>0.03204121578292573</v>
      </c>
      <c r="H33" s="17">
        <f t="shared" si="1"/>
        <v>-0.437642361796009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</row>
    <row r="34" spans="1:88" s="14" customFormat="1" ht="15">
      <c r="A34" s="10" t="s">
        <v>36</v>
      </c>
      <c r="B34" s="11">
        <f>SUM(B35:B37)</f>
        <v>93376.96</v>
      </c>
      <c r="C34" s="11">
        <f>SUM(C35:C37)</f>
        <v>73128.91</v>
      </c>
      <c r="D34" s="11">
        <f>SUM(D35:D37)</f>
        <v>76342.6</v>
      </c>
      <c r="E34" s="11">
        <f>SUM(E35:E37)</f>
        <v>74591.51000000001</v>
      </c>
      <c r="F34" s="12">
        <f t="shared" si="2"/>
        <v>-2.29372591449597</v>
      </c>
      <c r="G34" s="12">
        <f t="shared" si="0"/>
        <v>15.827832234995116</v>
      </c>
      <c r="H34" s="12">
        <f t="shared" si="1"/>
        <v>-7.213835495285926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</row>
    <row r="35" spans="1:88" s="14" customFormat="1" ht="15">
      <c r="A35" s="15" t="s">
        <v>37</v>
      </c>
      <c r="B35" s="16">
        <v>66397.96</v>
      </c>
      <c r="C35" s="16">
        <v>45934.91</v>
      </c>
      <c r="D35" s="16">
        <v>48900.6</v>
      </c>
      <c r="E35" s="16">
        <v>48100.51</v>
      </c>
      <c r="F35" s="17">
        <f t="shared" si="2"/>
        <v>-1.6361557935894333</v>
      </c>
      <c r="G35" s="17">
        <f t="shared" si="0"/>
        <v>10.206614703170708</v>
      </c>
      <c r="H35" s="17">
        <f t="shared" si="1"/>
        <v>-10.188562376983867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</row>
    <row r="36" spans="1:88" s="14" customFormat="1" ht="15">
      <c r="A36" s="15" t="s">
        <v>38</v>
      </c>
      <c r="B36" s="16">
        <v>20724</v>
      </c>
      <c r="C36" s="16">
        <v>20970</v>
      </c>
      <c r="D36" s="16">
        <v>23147</v>
      </c>
      <c r="E36" s="16">
        <v>21581</v>
      </c>
      <c r="F36" s="17">
        <f t="shared" si="2"/>
        <v>-6.765455566596101</v>
      </c>
      <c r="G36" s="17">
        <f t="shared" si="0"/>
        <v>4.579347535174306</v>
      </c>
      <c r="H36" s="17">
        <f t="shared" si="1"/>
        <v>1.3598580600290067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</row>
    <row r="37" spans="1:88" s="14" customFormat="1" ht="15">
      <c r="A37" s="15" t="s">
        <v>39</v>
      </c>
      <c r="B37" s="16">
        <v>6255</v>
      </c>
      <c r="C37" s="16">
        <v>6224</v>
      </c>
      <c r="D37" s="16">
        <v>4295</v>
      </c>
      <c r="E37" s="16">
        <v>4910</v>
      </c>
      <c r="F37" s="17">
        <f t="shared" si="2"/>
        <v>14.31897555296857</v>
      </c>
      <c r="G37" s="17">
        <f t="shared" si="0"/>
        <v>1.0418699966501015</v>
      </c>
      <c r="H37" s="17">
        <f t="shared" si="1"/>
        <v>-7.753182352092858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</row>
    <row r="38" spans="1:88" s="14" customFormat="1" ht="15">
      <c r="A38" s="10" t="s">
        <v>40</v>
      </c>
      <c r="B38" s="11">
        <f>SUM(B39:B50)</f>
        <v>8059</v>
      </c>
      <c r="C38" s="11">
        <f>SUM(C39:C50)</f>
        <v>9210</v>
      </c>
      <c r="D38" s="11">
        <f>SUM(D39:D50)</f>
        <v>9800.5</v>
      </c>
      <c r="E38" s="11">
        <f>SUM(E39:E50)</f>
        <v>9862</v>
      </c>
      <c r="F38" s="12">
        <f t="shared" si="2"/>
        <v>0.6275190041324485</v>
      </c>
      <c r="G38" s="12">
        <f t="shared" si="0"/>
        <v>2.0926521195444603</v>
      </c>
      <c r="H38" s="12">
        <f t="shared" si="1"/>
        <v>6.961613968795111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</row>
    <row r="39" spans="1:88" s="14" customFormat="1" ht="15">
      <c r="A39" s="18" t="s">
        <v>41</v>
      </c>
      <c r="B39" s="16">
        <v>2248</v>
      </c>
      <c r="C39" s="16">
        <v>3392</v>
      </c>
      <c r="D39" s="16">
        <v>3674</v>
      </c>
      <c r="E39" s="16">
        <v>3967</v>
      </c>
      <c r="F39" s="17">
        <f t="shared" si="2"/>
        <v>7.974959172563967</v>
      </c>
      <c r="G39" s="17">
        <f t="shared" si="0"/>
        <v>0.8417715431183203</v>
      </c>
      <c r="H39" s="17">
        <f t="shared" si="1"/>
        <v>20.843129712327556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</row>
    <row r="40" spans="1:88" s="14" customFormat="1" ht="15">
      <c r="A40" s="18" t="s">
        <v>42</v>
      </c>
      <c r="B40" s="16">
        <v>1287</v>
      </c>
      <c r="C40" s="16">
        <v>1419</v>
      </c>
      <c r="D40" s="16">
        <v>1393</v>
      </c>
      <c r="E40" s="16">
        <v>1278</v>
      </c>
      <c r="F40" s="17">
        <f t="shared" si="2"/>
        <v>-8.255563531945443</v>
      </c>
      <c r="G40" s="17">
        <f t="shared" si="0"/>
        <v>0.27118327000383496</v>
      </c>
      <c r="H40" s="17">
        <f t="shared" si="1"/>
        <v>-0.2336457111237089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</row>
    <row r="41" spans="1:88" s="14" customFormat="1" ht="15">
      <c r="A41" s="18" t="s">
        <v>43</v>
      </c>
      <c r="B41" s="16">
        <v>32</v>
      </c>
      <c r="C41" s="16">
        <v>32</v>
      </c>
      <c r="D41" s="16">
        <v>32</v>
      </c>
      <c r="E41" s="16">
        <v>32</v>
      </c>
      <c r="F41" s="17">
        <f t="shared" si="2"/>
        <v>0</v>
      </c>
      <c r="G41" s="17">
        <f t="shared" si="0"/>
        <v>0.006790191424196181</v>
      </c>
      <c r="H41" s="17">
        <f t="shared" si="1"/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</row>
    <row r="42" spans="1:88" s="14" customFormat="1" ht="15">
      <c r="A42" s="18" t="s">
        <v>44</v>
      </c>
      <c r="B42" s="16">
        <v>1015</v>
      </c>
      <c r="C42" s="16">
        <v>900</v>
      </c>
      <c r="D42" s="16">
        <v>1172</v>
      </c>
      <c r="E42" s="16">
        <v>1100</v>
      </c>
      <c r="F42" s="17">
        <f t="shared" si="2"/>
        <v>-6.1433447098976135</v>
      </c>
      <c r="G42" s="17">
        <f t="shared" si="0"/>
        <v>0.2334128302067437</v>
      </c>
      <c r="H42" s="17">
        <f t="shared" si="1"/>
        <v>2.7169734151935687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</row>
    <row r="43" spans="1:88" s="14" customFormat="1" ht="15">
      <c r="A43" s="18" t="s">
        <v>45</v>
      </c>
      <c r="B43" s="16">
        <v>1006</v>
      </c>
      <c r="C43" s="16">
        <v>954</v>
      </c>
      <c r="D43" s="16">
        <v>960</v>
      </c>
      <c r="E43" s="16">
        <v>959</v>
      </c>
      <c r="F43" s="17">
        <f t="shared" si="2"/>
        <v>-0.10416666666667185</v>
      </c>
      <c r="G43" s="17">
        <f>(E43/$E$62)*100</f>
        <v>0.20349354924387927</v>
      </c>
      <c r="H43" s="17">
        <f t="shared" si="1"/>
        <v>-1.582225058324005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</row>
    <row r="44" spans="1:88" s="14" customFormat="1" ht="15">
      <c r="A44" s="18" t="s">
        <v>46</v>
      </c>
      <c r="B44" s="16">
        <v>880</v>
      </c>
      <c r="C44" s="16">
        <v>831</v>
      </c>
      <c r="D44" s="16">
        <v>831</v>
      </c>
      <c r="E44" s="16">
        <v>822</v>
      </c>
      <c r="F44" s="17">
        <f t="shared" si="2"/>
        <v>-1.0830324909747335</v>
      </c>
      <c r="G44" s="17">
        <f>(E44/$E$62)*100</f>
        <v>0.1744230422090394</v>
      </c>
      <c r="H44" s="17">
        <f t="shared" si="1"/>
        <v>-2.24708541153702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</row>
    <row r="45" spans="1:88" s="14" customFormat="1" ht="15">
      <c r="A45" s="18" t="s">
        <v>47</v>
      </c>
      <c r="B45" s="16">
        <v>401</v>
      </c>
      <c r="C45" s="16">
        <v>500</v>
      </c>
      <c r="D45" s="16">
        <v>596</v>
      </c>
      <c r="E45" s="16">
        <v>575</v>
      </c>
      <c r="F45" s="17">
        <f t="shared" si="2"/>
        <v>-3.5234899328859037</v>
      </c>
      <c r="G45" s="17">
        <f>(E45/$E$62)*100</f>
        <v>0.12201125215352511</v>
      </c>
      <c r="H45" s="17">
        <f t="shared" si="1"/>
        <v>12.765043217977867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</row>
    <row r="46" spans="1:88" s="14" customFormat="1" ht="15">
      <c r="A46" s="18" t="s">
        <v>48</v>
      </c>
      <c r="B46" s="16">
        <v>505</v>
      </c>
      <c r="C46" s="16">
        <v>487</v>
      </c>
      <c r="D46" s="16">
        <v>492</v>
      </c>
      <c r="E46" s="16">
        <v>479</v>
      </c>
      <c r="F46" s="17">
        <f t="shared" si="2"/>
        <v>-2.6422764227642226</v>
      </c>
      <c r="G46" s="17">
        <f>(E46/$E$62)*100</f>
        <v>0.10164067788093659</v>
      </c>
      <c r="H46" s="17">
        <f t="shared" si="1"/>
        <v>-1.746496543893583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</row>
    <row r="47" spans="1:88" s="14" customFormat="1" ht="15">
      <c r="A47" s="18" t="s">
        <v>49</v>
      </c>
      <c r="B47" s="16">
        <v>480</v>
      </c>
      <c r="C47" s="16">
        <v>480</v>
      </c>
      <c r="D47" s="16">
        <v>407</v>
      </c>
      <c r="E47" s="16">
        <v>407</v>
      </c>
      <c r="F47" s="17">
        <f t="shared" si="2"/>
        <v>0</v>
      </c>
      <c r="G47" s="17">
        <f>(E47/$E$62)*100</f>
        <v>0.08636274717649517</v>
      </c>
      <c r="H47" s="17">
        <f t="shared" si="1"/>
        <v>-5.3506307915945905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</row>
    <row r="48" spans="1:88" s="14" customFormat="1" ht="15">
      <c r="A48" s="18" t="s">
        <v>50</v>
      </c>
      <c r="B48" s="16">
        <v>52</v>
      </c>
      <c r="C48" s="16">
        <v>52</v>
      </c>
      <c r="D48" s="16">
        <v>52</v>
      </c>
      <c r="E48" s="16">
        <v>52</v>
      </c>
      <c r="F48" s="17">
        <f t="shared" si="2"/>
        <v>0</v>
      </c>
      <c r="G48" s="17">
        <f aca="true" t="shared" si="3" ref="G48:G62">(E48/$E$62)*100</f>
        <v>0.011034061064318795</v>
      </c>
      <c r="H48" s="17">
        <f t="shared" si="1"/>
        <v>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</row>
    <row r="49" spans="1:88" s="14" customFormat="1" ht="15">
      <c r="A49" s="18" t="s">
        <v>51</v>
      </c>
      <c r="B49" s="16">
        <v>78</v>
      </c>
      <c r="C49" s="16">
        <v>88</v>
      </c>
      <c r="D49" s="16">
        <v>116.5</v>
      </c>
      <c r="E49" s="16">
        <v>116</v>
      </c>
      <c r="F49" s="17">
        <f t="shared" si="2"/>
        <v>-0.42918454935622075</v>
      </c>
      <c r="G49" s="17">
        <f t="shared" si="3"/>
        <v>0.024614443912711153</v>
      </c>
      <c r="H49" s="17">
        <f t="shared" si="1"/>
        <v>14.144361260685523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</row>
    <row r="50" spans="1:88" s="14" customFormat="1" ht="15">
      <c r="A50" s="18" t="s">
        <v>52</v>
      </c>
      <c r="B50" s="16">
        <v>75</v>
      </c>
      <c r="C50" s="16">
        <v>75</v>
      </c>
      <c r="D50" s="16">
        <v>75</v>
      </c>
      <c r="E50" s="16">
        <v>75</v>
      </c>
      <c r="F50" s="17">
        <f t="shared" si="2"/>
        <v>0</v>
      </c>
      <c r="G50" s="17">
        <f t="shared" si="3"/>
        <v>0.015914511150459797</v>
      </c>
      <c r="H50" s="17">
        <f t="shared" si="1"/>
        <v>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</row>
    <row r="51" spans="1:88" s="14" customFormat="1" ht="15">
      <c r="A51" s="10" t="s">
        <v>53</v>
      </c>
      <c r="B51" s="11">
        <f>SUM(B52:B59)</f>
        <v>17140</v>
      </c>
      <c r="C51" s="11">
        <f>SUM(C52:C59)</f>
        <v>17601</v>
      </c>
      <c r="D51" s="11">
        <f>SUM(D52:D59)</f>
        <v>13920</v>
      </c>
      <c r="E51" s="11">
        <f>SUM(E52:E59)</f>
        <v>14862</v>
      </c>
      <c r="F51" s="12">
        <f t="shared" si="2"/>
        <v>6.767241379310351</v>
      </c>
      <c r="G51" s="12">
        <f t="shared" si="3"/>
        <v>3.1536195295751135</v>
      </c>
      <c r="H51" s="12">
        <f t="shared" si="1"/>
        <v>-4.6423631638400575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</row>
    <row r="52" spans="1:88" s="22" customFormat="1" ht="15">
      <c r="A52" s="19" t="s">
        <v>54</v>
      </c>
      <c r="B52" s="20">
        <v>11430</v>
      </c>
      <c r="C52" s="20">
        <v>11700</v>
      </c>
      <c r="D52" s="20">
        <v>9095</v>
      </c>
      <c r="E52" s="20">
        <v>10106</v>
      </c>
      <c r="F52" s="17">
        <f t="shared" si="2"/>
        <v>11.115997800989552</v>
      </c>
      <c r="G52" s="17">
        <f t="shared" si="3"/>
        <v>2.1444273291539564</v>
      </c>
      <c r="H52" s="17">
        <f t="shared" si="1"/>
        <v>-4.0206757692228035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</row>
    <row r="53" spans="1:88" s="22" customFormat="1" ht="15">
      <c r="A53" s="19" t="s">
        <v>55</v>
      </c>
      <c r="B53" s="20">
        <v>2415</v>
      </c>
      <c r="C53" s="20">
        <v>2500</v>
      </c>
      <c r="D53" s="20">
        <v>1780</v>
      </c>
      <c r="E53" s="20">
        <v>1719</v>
      </c>
      <c r="F53" s="17">
        <f t="shared" si="2"/>
        <v>-3.4269662921348365</v>
      </c>
      <c r="G53" s="17">
        <f t="shared" si="3"/>
        <v>0.36476059556853857</v>
      </c>
      <c r="H53" s="17">
        <f t="shared" si="1"/>
        <v>-10.713407876125569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</row>
    <row r="54" spans="1:88" s="22" customFormat="1" ht="15">
      <c r="A54" s="19" t="s">
        <v>56</v>
      </c>
      <c r="B54" s="20">
        <v>2032</v>
      </c>
      <c r="C54" s="20">
        <v>1995</v>
      </c>
      <c r="D54" s="20">
        <v>1573</v>
      </c>
      <c r="E54" s="20">
        <v>1460</v>
      </c>
      <c r="F54" s="17">
        <f t="shared" si="2"/>
        <v>-7.183725365543547</v>
      </c>
      <c r="G54" s="17">
        <f t="shared" si="3"/>
        <v>0.30980248372895075</v>
      </c>
      <c r="H54" s="17">
        <f t="shared" si="1"/>
        <v>-10.434026483851888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</row>
    <row r="55" spans="1:88" s="22" customFormat="1" ht="15">
      <c r="A55" s="19" t="s">
        <v>57</v>
      </c>
      <c r="B55" s="20">
        <v>580</v>
      </c>
      <c r="C55" s="20">
        <v>685</v>
      </c>
      <c r="D55" s="20">
        <v>713</v>
      </c>
      <c r="E55" s="20">
        <v>641</v>
      </c>
      <c r="F55" s="17">
        <f t="shared" si="2"/>
        <v>-10.098176718092567</v>
      </c>
      <c r="G55" s="17">
        <f t="shared" si="3"/>
        <v>0.13601602196592974</v>
      </c>
      <c r="H55" s="23">
        <f t="shared" si="1"/>
        <v>3.389557993140624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</row>
    <row r="56" spans="1:88" s="22" customFormat="1" ht="15">
      <c r="A56" s="19" t="s">
        <v>58</v>
      </c>
      <c r="B56" s="20">
        <v>120</v>
      </c>
      <c r="C56" s="20">
        <v>160</v>
      </c>
      <c r="D56" s="20">
        <v>200</v>
      </c>
      <c r="E56" s="20">
        <v>317</v>
      </c>
      <c r="F56" s="17">
        <f t="shared" si="2"/>
        <v>58.5</v>
      </c>
      <c r="G56" s="23">
        <f t="shared" si="3"/>
        <v>0.06726533379594342</v>
      </c>
      <c r="H56" s="23">
        <f t="shared" si="1"/>
        <v>38.237542754795186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</row>
    <row r="57" spans="1:88" s="22" customFormat="1" ht="30">
      <c r="A57" s="19" t="s">
        <v>59</v>
      </c>
      <c r="B57" s="20">
        <v>285</v>
      </c>
      <c r="C57" s="20">
        <v>232</v>
      </c>
      <c r="D57" s="20">
        <v>208</v>
      </c>
      <c r="E57" s="20">
        <v>212</v>
      </c>
      <c r="F57" s="23">
        <f t="shared" si="2"/>
        <v>1.9230769230769162</v>
      </c>
      <c r="G57" s="23">
        <f t="shared" si="3"/>
        <v>0.044985018185299694</v>
      </c>
      <c r="H57" s="23">
        <f t="shared" si="1"/>
        <v>-9.392600298564114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</row>
    <row r="58" spans="1:88" s="22" customFormat="1" ht="15">
      <c r="A58" s="19" t="s">
        <v>60</v>
      </c>
      <c r="B58" s="20">
        <v>153</v>
      </c>
      <c r="C58" s="20">
        <v>179</v>
      </c>
      <c r="D58" s="20">
        <v>286</v>
      </c>
      <c r="E58" s="20">
        <v>329</v>
      </c>
      <c r="F58" s="17">
        <f t="shared" si="2"/>
        <v>15.034965034965042</v>
      </c>
      <c r="G58" s="17">
        <f t="shared" si="3"/>
        <v>0.06981165558001698</v>
      </c>
      <c r="H58" s="17">
        <f t="shared" si="1"/>
        <v>29.072827042390003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</row>
    <row r="59" spans="1:88" s="22" customFormat="1" ht="15">
      <c r="A59" s="19" t="s">
        <v>61</v>
      </c>
      <c r="B59" s="20">
        <v>125</v>
      </c>
      <c r="C59" s="20">
        <v>150</v>
      </c>
      <c r="D59" s="20">
        <v>65</v>
      </c>
      <c r="E59" s="20">
        <v>78</v>
      </c>
      <c r="F59" s="17">
        <f t="shared" si="2"/>
        <v>19.999999999999996</v>
      </c>
      <c r="G59" s="17">
        <f t="shared" si="3"/>
        <v>0.01655109159647819</v>
      </c>
      <c r="H59" s="17">
        <f t="shared" si="1"/>
        <v>-14.546826366041666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</row>
    <row r="60" spans="1:88" s="22" customFormat="1" ht="15">
      <c r="A60" s="10" t="s">
        <v>62</v>
      </c>
      <c r="B60" s="24">
        <f>SUM(B61)</f>
        <v>850</v>
      </c>
      <c r="C60" s="24">
        <f>SUM(C61)</f>
        <v>850</v>
      </c>
      <c r="D60" s="24">
        <f>SUM(D61)</f>
        <v>850</v>
      </c>
      <c r="E60" s="24">
        <f>SUM(E61)</f>
        <v>850</v>
      </c>
      <c r="F60" s="12">
        <f t="shared" si="2"/>
        <v>0</v>
      </c>
      <c r="G60" s="12">
        <f t="shared" si="3"/>
        <v>0.18036445970521106</v>
      </c>
      <c r="H60" s="12">
        <f t="shared" si="1"/>
        <v>0</v>
      </c>
      <c r="I60" s="25"/>
      <c r="J60" s="25"/>
      <c r="K60" s="25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</row>
    <row r="61" spans="1:88" s="22" customFormat="1" ht="16.5" customHeight="1">
      <c r="A61" s="19" t="s">
        <v>62</v>
      </c>
      <c r="B61" s="26">
        <v>850</v>
      </c>
      <c r="C61" s="26">
        <v>850</v>
      </c>
      <c r="D61" s="26">
        <v>850</v>
      </c>
      <c r="E61" s="26">
        <v>850</v>
      </c>
      <c r="F61" s="17">
        <f t="shared" si="2"/>
        <v>0</v>
      </c>
      <c r="G61" s="17">
        <f t="shared" si="3"/>
        <v>0.18036445970521106</v>
      </c>
      <c r="H61" s="17">
        <f t="shared" si="1"/>
        <v>0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</row>
    <row r="62" spans="1:88" s="14" customFormat="1" ht="15">
      <c r="A62" s="27" t="s">
        <v>63</v>
      </c>
      <c r="B62" s="28">
        <f>B6+B17+B34+B38+B51+B60</f>
        <v>504641.96</v>
      </c>
      <c r="C62" s="28">
        <f>C6+C17+C34+C38+C51+C60</f>
        <v>486839.06000000006</v>
      </c>
      <c r="D62" s="28">
        <f>SUM(D6+D17+D34+D38+D51+D60)</f>
        <v>472592.1</v>
      </c>
      <c r="E62" s="28">
        <f>SUM(E6+E17+E34+E38+E51+E60)</f>
        <v>471268.01</v>
      </c>
      <c r="F62" s="29">
        <f t="shared" si="2"/>
        <v>-0.2801760757321081</v>
      </c>
      <c r="G62" s="29">
        <f t="shared" si="3"/>
        <v>100</v>
      </c>
      <c r="H62" s="29">
        <f t="shared" si="1"/>
        <v>-2.2549287832082987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</row>
    <row r="63" spans="1:8" ht="15.75" customHeight="1">
      <c r="A63" s="30" t="s">
        <v>64</v>
      </c>
      <c r="B63" s="30"/>
      <c r="C63" s="30"/>
      <c r="D63" s="30"/>
      <c r="E63" s="30"/>
      <c r="F63" s="30"/>
      <c r="G63" s="30"/>
      <c r="H63" s="31"/>
    </row>
    <row r="64" spans="1:8" ht="30" customHeight="1">
      <c r="A64" s="30" t="s">
        <v>65</v>
      </c>
      <c r="B64" s="30"/>
      <c r="C64" s="30"/>
      <c r="D64" s="30"/>
      <c r="E64" s="30"/>
      <c r="F64" s="30"/>
      <c r="G64" s="30"/>
      <c r="H64" s="31"/>
    </row>
  </sheetData>
  <sheetProtection/>
  <mergeCells count="13">
    <mergeCell ref="H4:H5"/>
    <mergeCell ref="A63:H63"/>
    <mergeCell ref="A64:H64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1"/>
  <headerFooter alignWithMargins="0">
    <oddFooter>&amp;L&amp;Z&amp;F&amp;P&amp;N&amp;D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2017-05-12T13:46:04Z</dcterms:created>
  <dcterms:modified xsi:type="dcterms:W3CDTF">2017-05-12T13:46:04Z</dcterms:modified>
  <cp:category/>
  <cp:version/>
  <cp:contentType/>
  <cp:contentStatus/>
</cp:coreProperties>
</file>