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590" firstSheet="66" activeTab="71"/>
  </bookViews>
  <sheets>
    <sheet name="cuadro1," sheetId="1" r:id="rId1"/>
    <sheet name="cuadro2," sheetId="2" r:id="rId2"/>
    <sheet name="cuadro3," sheetId="3" r:id="rId3"/>
    <sheet name="cuadro4," sheetId="4" r:id="rId4"/>
    <sheet name="cuadro5," sheetId="5" r:id="rId5"/>
    <sheet name="cuadro6," sheetId="6" r:id="rId6"/>
    <sheet name="cuadro7," sheetId="7" r:id="rId7"/>
    <sheet name="cuadro8," sheetId="8" r:id="rId8"/>
    <sheet name="cuadro9," sheetId="9" r:id="rId9"/>
    <sheet name="cuadro10," sheetId="10" r:id="rId10"/>
    <sheet name="cuadro11, " sheetId="11" r:id="rId11"/>
    <sheet name="cuadro12" sheetId="12" r:id="rId12"/>
    <sheet name="cuadro13," sheetId="13" r:id="rId13"/>
    <sheet name="cuadro14," sheetId="14" r:id="rId14"/>
    <sheet name="cuadro15," sheetId="15" r:id="rId15"/>
    <sheet name="cuadro16," sheetId="16" r:id="rId16"/>
    <sheet name="cuadro17," sheetId="17" r:id="rId17"/>
    <sheet name="cuadro18," sheetId="18" r:id="rId18"/>
    <sheet name="cuadro19," sheetId="19" r:id="rId19"/>
    <sheet name="cuadro20," sheetId="20" r:id="rId20"/>
    <sheet name="cuadro21," sheetId="21" r:id="rId21"/>
    <sheet name="cuadro22," sheetId="22" r:id="rId22"/>
    <sheet name="cuadro23," sheetId="23" r:id="rId23"/>
    <sheet name="cuadro24, " sheetId="24" r:id="rId24"/>
    <sheet name="cuadro25," sheetId="25" r:id="rId25"/>
    <sheet name="cuadro26, " sheetId="26" r:id="rId26"/>
    <sheet name="cuadro27," sheetId="27" r:id="rId27"/>
    <sheet name="cuadro28," sheetId="28" r:id="rId28"/>
    <sheet name="cuadro29," sheetId="29" r:id="rId29"/>
    <sheet name="cuadro30," sheetId="30" r:id="rId30"/>
    <sheet name="cuadro31," sheetId="31" r:id="rId31"/>
    <sheet name="cuadro32," sheetId="32" r:id="rId32"/>
    <sheet name="cuadro33," sheetId="33" r:id="rId33"/>
    <sheet name="cuadro34, " sheetId="34" r:id="rId34"/>
    <sheet name="cuadro35," sheetId="35" r:id="rId35"/>
    <sheet name="cuadro36, " sheetId="36" r:id="rId36"/>
    <sheet name="cuadro37, " sheetId="37" r:id="rId37"/>
    <sheet name="cuadro38, " sheetId="38" r:id="rId38"/>
    <sheet name="cuadro39," sheetId="39" r:id="rId39"/>
    <sheet name="cuadro40," sheetId="40" r:id="rId40"/>
    <sheet name="cuadro41," sheetId="41" r:id="rId41"/>
    <sheet name="cuadro42," sheetId="42" r:id="rId42"/>
    <sheet name="cuadro43," sheetId="43" r:id="rId43"/>
    <sheet name="cuadro44, " sheetId="44" r:id="rId44"/>
    <sheet name="cuadro45, " sheetId="45" r:id="rId45"/>
    <sheet name="cuadro46" sheetId="46" r:id="rId46"/>
    <sheet name="cuadro47," sheetId="47" r:id="rId47"/>
    <sheet name="cuadro48," sheetId="48" r:id="rId48"/>
    <sheet name="cuadro49," sheetId="49" r:id="rId49"/>
    <sheet name="cuadro50," sheetId="50" r:id="rId50"/>
    <sheet name="cuadro51," sheetId="51" r:id="rId51"/>
    <sheet name="cuadro52," sheetId="52" r:id="rId52"/>
    <sheet name="cuadro53" sheetId="53" r:id="rId53"/>
    <sheet name="cuadro54," sheetId="54" r:id="rId54"/>
    <sheet name="cuadro55," sheetId="55" r:id="rId55"/>
    <sheet name="cuadro56," sheetId="56" r:id="rId56"/>
    <sheet name="cuadro57," sheetId="57" r:id="rId57"/>
    <sheet name="cuadro58," sheetId="58" r:id="rId58"/>
    <sheet name="cuadro 59," sheetId="59" r:id="rId59"/>
    <sheet name="cuadro60," sheetId="60" r:id="rId60"/>
    <sheet name="cuadro61," sheetId="61" r:id="rId61"/>
    <sheet name="cuadro62," sheetId="62" r:id="rId62"/>
    <sheet name="cuadro63," sheetId="63" r:id="rId63"/>
    <sheet name="cuadro 64," sheetId="64" r:id="rId64"/>
    <sheet name="cuadro65," sheetId="65" r:id="rId65"/>
    <sheet name="cuadro 66," sheetId="66" r:id="rId66"/>
    <sheet name="cuadro67," sheetId="67" r:id="rId67"/>
    <sheet name="cuadro 68," sheetId="68" r:id="rId68"/>
    <sheet name="cuadro69," sheetId="69" r:id="rId69"/>
    <sheet name="cuadro 70 " sheetId="70" r:id="rId70"/>
    <sheet name="cuadro 71" sheetId="71" r:id="rId71"/>
    <sheet name="cuadro 72" sheetId="72" r:id="rId72"/>
  </sheets>
  <externalReferences>
    <externalReference r:id="rId75"/>
    <externalReference r:id="rId76"/>
  </externalReferences>
  <definedNames>
    <definedName name="_" localSheetId="11">'[1]Cta92-98'!#REF!</definedName>
    <definedName name="_" localSheetId="20">'[1]Cta92-98'!#REF!</definedName>
    <definedName name="_" localSheetId="27">'[1]Cta92-98'!#REF!</definedName>
    <definedName name="_" localSheetId="31">'[1]Cta92-98'!#REF!</definedName>
    <definedName name="_" localSheetId="7">'[1]Cta92-98'!#REF!</definedName>
    <definedName name="_">'[1]Cta92-98'!#REF!</definedName>
    <definedName name="_VA66" localSheetId="58">#REF!</definedName>
    <definedName name="_VA66" localSheetId="63">#REF!</definedName>
    <definedName name="_VA66" localSheetId="65">#REF!</definedName>
    <definedName name="_VA66" localSheetId="67">#REF!</definedName>
    <definedName name="_VA66" localSheetId="11">#REF!</definedName>
    <definedName name="_VA66" localSheetId="20">#REF!</definedName>
    <definedName name="_VA66" localSheetId="27">#REF!</definedName>
    <definedName name="_VA66" localSheetId="31">#REF!</definedName>
    <definedName name="_VA66" localSheetId="48">#REF!</definedName>
    <definedName name="_VA66" localSheetId="50">#REF!</definedName>
    <definedName name="_VA66" localSheetId="52">#REF!</definedName>
    <definedName name="_VA66" localSheetId="54">#REF!</definedName>
    <definedName name="_VA66" localSheetId="56">#REF!</definedName>
    <definedName name="_VA66" localSheetId="60">#REF!</definedName>
    <definedName name="_VA66" localSheetId="61">#REF!</definedName>
    <definedName name="_VA66" localSheetId="7">#REF!</definedName>
    <definedName name="_VA66">#REF!</definedName>
    <definedName name="_VBP66" localSheetId="58">#REF!</definedName>
    <definedName name="_VBP66" localSheetId="63">#REF!</definedName>
    <definedName name="_VBP66" localSheetId="65">#REF!</definedName>
    <definedName name="_VBP66" localSheetId="67">#REF!</definedName>
    <definedName name="_VBP66" localSheetId="11">#REF!</definedName>
    <definedName name="_VBP66" localSheetId="20">#REF!</definedName>
    <definedName name="_VBP66" localSheetId="27">#REF!</definedName>
    <definedName name="_VBP66" localSheetId="31">#REF!</definedName>
    <definedName name="_VBP66" localSheetId="48">#REF!</definedName>
    <definedName name="_VBP66" localSheetId="50">#REF!</definedName>
    <definedName name="_VBP66" localSheetId="52">#REF!</definedName>
    <definedName name="_VBP66" localSheetId="54">#REF!</definedName>
    <definedName name="_VBP66" localSheetId="56">#REF!</definedName>
    <definedName name="_VBP66" localSheetId="60">#REF!</definedName>
    <definedName name="_VBP66" localSheetId="61">#REF!</definedName>
    <definedName name="_VBP66" localSheetId="7">#REF!</definedName>
    <definedName name="_VBP66">#REF!</definedName>
    <definedName name="a45.">'[2]Resumen'!$A$1614</definedName>
    <definedName name="APORTE" localSheetId="11">'[1]Cta92-98'!#REF!</definedName>
    <definedName name="APORTE" localSheetId="20">'[1]Cta92-98'!#REF!</definedName>
    <definedName name="APORTE" localSheetId="27">'[1]Cta92-98'!#REF!</definedName>
    <definedName name="APORTE" localSheetId="31">'[1]Cta92-98'!#REF!</definedName>
    <definedName name="APORTE" localSheetId="7">'[1]Cta92-98'!#REF!</definedName>
    <definedName name="APORTE">'[1]Cta92-98'!#REF!</definedName>
    <definedName name="ARE" localSheetId="11">'[1]Cta92-98'!#REF!</definedName>
    <definedName name="ARE" localSheetId="20">'[1]Cta92-98'!#REF!</definedName>
    <definedName name="ARE" localSheetId="27">'[1]Cta92-98'!#REF!</definedName>
    <definedName name="ARE" localSheetId="31">'[1]Cta92-98'!#REF!</definedName>
    <definedName name="ARE" localSheetId="7">'[1]Cta92-98'!#REF!</definedName>
    <definedName name="ARE">'[1]Cta92-98'!#REF!</definedName>
    <definedName name="_xlnm.Print_Area" localSheetId="25">'cuadro26, '!#REF!</definedName>
    <definedName name="Cafetoneladas" localSheetId="11">#REF!</definedName>
    <definedName name="Cafetoneladas" localSheetId="20">#REF!</definedName>
    <definedName name="Cafetoneladas" localSheetId="27">#REF!</definedName>
    <definedName name="Cafetoneladas" localSheetId="31">#REF!</definedName>
    <definedName name="Cafetoneladas" localSheetId="7">#REF!</definedName>
    <definedName name="Cafetoneladas">#REF!</definedName>
    <definedName name="Cafétoneladas" localSheetId="11">#REF!</definedName>
    <definedName name="Cafétoneladas" localSheetId="20">#REF!</definedName>
    <definedName name="Cafétoneladas" localSheetId="27">#REF!</definedName>
    <definedName name="Cafétoneladas" localSheetId="31">#REF!</definedName>
    <definedName name="Cafétoneladas" localSheetId="7">#REF!</definedName>
    <definedName name="Cafétoneladas">#REF!</definedName>
    <definedName name="CANTIDAD" localSheetId="58">#REF!</definedName>
    <definedName name="CANTIDAD" localSheetId="63">#REF!</definedName>
    <definedName name="CANTIDAD" localSheetId="65">#REF!</definedName>
    <definedName name="CANTIDAD" localSheetId="67">#REF!</definedName>
    <definedName name="CANTIDAD" localSheetId="11">#REF!</definedName>
    <definedName name="CANTIDAD" localSheetId="20">#REF!</definedName>
    <definedName name="CANTIDAD" localSheetId="27">#REF!</definedName>
    <definedName name="CANTIDAD" localSheetId="31">#REF!</definedName>
    <definedName name="CANTIDAD" localSheetId="48">#REF!</definedName>
    <definedName name="CANTIDAD" localSheetId="50">#REF!</definedName>
    <definedName name="CANTIDAD" localSheetId="52">#REF!</definedName>
    <definedName name="CANTIDAD" localSheetId="54">#REF!</definedName>
    <definedName name="CANTIDAD" localSheetId="56">#REF!</definedName>
    <definedName name="CANTIDAD" localSheetId="60">#REF!</definedName>
    <definedName name="CANTIDAD" localSheetId="61">#REF!</definedName>
    <definedName name="CANTIDAD" localSheetId="7">#REF!</definedName>
    <definedName name="CANTIDAD">#REF!</definedName>
    <definedName name="COMPINTER" localSheetId="11">'[1]Cta92-98'!#REF!</definedName>
    <definedName name="COMPINTER" localSheetId="20">'[1]Cta92-98'!#REF!</definedName>
    <definedName name="COMPINTER" localSheetId="27">'[1]Cta92-98'!#REF!</definedName>
    <definedName name="COMPINTER" localSheetId="31">'[1]Cta92-98'!#REF!</definedName>
    <definedName name="COMPINTER" localSheetId="7">'[1]Cta92-98'!#REF!</definedName>
    <definedName name="COMPINTER">'[1]Cta92-98'!#REF!</definedName>
    <definedName name="copia" localSheetId="11">#REF!</definedName>
    <definedName name="copia" localSheetId="20">#REF!</definedName>
    <definedName name="copia" localSheetId="27">#REF!</definedName>
    <definedName name="copia" localSheetId="31">#REF!</definedName>
    <definedName name="copia" localSheetId="7">#REF!</definedName>
    <definedName name="copia">#REF!</definedName>
    <definedName name="DIOS" localSheetId="11">'[1]Cta92-98'!#REF!</definedName>
    <definedName name="DIOS" localSheetId="20">'[1]Cta92-98'!#REF!</definedName>
    <definedName name="DIOS" localSheetId="27">'[1]Cta92-98'!#REF!</definedName>
    <definedName name="DIOS" localSheetId="31">'[1]Cta92-98'!#REF!</definedName>
    <definedName name="DIOS" localSheetId="7">'[1]Cta92-98'!#REF!</definedName>
    <definedName name="DIOS">'[1]Cta92-98'!#REF!</definedName>
    <definedName name="DIOSITO" localSheetId="11">'[1]Cta92-98'!#REF!</definedName>
    <definedName name="DIOSITO" localSheetId="20">'[1]Cta92-98'!#REF!</definedName>
    <definedName name="DIOSITO" localSheetId="27">'[1]Cta92-98'!#REF!</definedName>
    <definedName name="DIOSITO" localSheetId="31">'[1]Cta92-98'!#REF!</definedName>
    <definedName name="DIOSITO" localSheetId="7">'[1]Cta92-98'!#REF!</definedName>
    <definedName name="DIOSITO">'[1]Cta92-98'!#REF!</definedName>
    <definedName name="ene" localSheetId="11">#REF!</definedName>
    <definedName name="ene" localSheetId="20">#REF!</definedName>
    <definedName name="ene" localSheetId="27">#REF!</definedName>
    <definedName name="ene" localSheetId="31">#REF!</definedName>
    <definedName name="ene" localSheetId="7">#REF!</definedName>
    <definedName name="ene">#REF!</definedName>
    <definedName name="Estimaciones" localSheetId="11">#REF!</definedName>
    <definedName name="Estimaciones" localSheetId="20">#REF!</definedName>
    <definedName name="Estimaciones" localSheetId="27">#REF!</definedName>
    <definedName name="Estimaciones" localSheetId="31">#REF!</definedName>
    <definedName name="Estimaciones" localSheetId="7">#REF!</definedName>
    <definedName name="Estimaciones">#REF!</definedName>
    <definedName name="feb" localSheetId="11">#REF!</definedName>
    <definedName name="feb" localSheetId="20">#REF!</definedName>
    <definedName name="feb" localSheetId="27">#REF!</definedName>
    <definedName name="feb" localSheetId="31">#REF!</definedName>
    <definedName name="feb" localSheetId="7">#REF!</definedName>
    <definedName name="feb">#REF!</definedName>
    <definedName name="hola" localSheetId="11">#REF!</definedName>
    <definedName name="hola" localSheetId="20">#REF!</definedName>
    <definedName name="hola" localSheetId="27">#REF!</definedName>
    <definedName name="hola" localSheetId="31">#REF!</definedName>
    <definedName name="hola" localSheetId="7">#REF!</definedName>
    <definedName name="hola">#REF!</definedName>
    <definedName name="jjjj" hidden="1">{"INF13",#N/A,FALSE,"ETCN";"DIF15",#N/A,FALSE,"ETCN";"INF20",#N/A,FALSE,"ETCN"}</definedName>
    <definedName name="mar" localSheetId="11">#REF!</definedName>
    <definedName name="mar" localSheetId="20">#REF!</definedName>
    <definedName name="mar" localSheetId="27">#REF!</definedName>
    <definedName name="mar" localSheetId="31">#REF!</definedName>
    <definedName name="mar" localSheetId="7">#REF!</definedName>
    <definedName name="mar">#REF!</definedName>
    <definedName name="may" localSheetId="11">#REF!</definedName>
    <definedName name="may" localSheetId="20">#REF!</definedName>
    <definedName name="may" localSheetId="27">#REF!</definedName>
    <definedName name="may" localSheetId="31">#REF!</definedName>
    <definedName name="may" localSheetId="7">#REF!</definedName>
    <definedName name="may">#REF!</definedName>
    <definedName name="NIVIMPVA" localSheetId="11">'[1]Cta92-98'!#REF!</definedName>
    <definedName name="NIVIMPVA" localSheetId="20">'[1]Cta92-98'!#REF!</definedName>
    <definedName name="NIVIMPVA" localSheetId="27">'[1]Cta92-98'!#REF!</definedName>
    <definedName name="NIVIMPVA" localSheetId="31">'[1]Cta92-98'!#REF!</definedName>
    <definedName name="NIVIMPVA" localSheetId="7">'[1]Cta92-98'!#REF!</definedName>
    <definedName name="NIVIMPVA">'[1]Cta92-98'!#REF!</definedName>
    <definedName name="NIVIMPVBP" localSheetId="11">'[1]Cta92-98'!#REF!</definedName>
    <definedName name="NIVIMPVBP" localSheetId="20">'[1]Cta92-98'!#REF!</definedName>
    <definedName name="NIVIMPVBP" localSheetId="27">'[1]Cta92-98'!#REF!</definedName>
    <definedName name="NIVIMPVBP" localSheetId="31">'[1]Cta92-98'!#REF!</definedName>
    <definedName name="NIVIMPVBP" localSheetId="7">'[1]Cta92-98'!#REF!</definedName>
    <definedName name="NIVIMPVBP">'[1]Cta92-98'!#REF!</definedName>
    <definedName name="nov" localSheetId="11">#REF!</definedName>
    <definedName name="nov" localSheetId="20">#REF!</definedName>
    <definedName name="nov" localSheetId="27">#REF!</definedName>
    <definedName name="nov" localSheetId="31">#REF!</definedName>
    <definedName name="nov" localSheetId="7">#REF!</definedName>
    <definedName name="nov">#REF!</definedName>
    <definedName name="oct" localSheetId="11">#REF!</definedName>
    <definedName name="oct" localSheetId="20">#REF!</definedName>
    <definedName name="oct" localSheetId="27">#REF!</definedName>
    <definedName name="oct" localSheetId="31">#REF!</definedName>
    <definedName name="oct" localSheetId="7">#REF!</definedName>
    <definedName name="oct">#REF!</definedName>
    <definedName name="PARVA" localSheetId="11">'[1]Cta92-98'!#REF!</definedName>
    <definedName name="PARVA" localSheetId="20">'[1]Cta92-98'!#REF!</definedName>
    <definedName name="PARVA" localSheetId="27">'[1]Cta92-98'!#REF!</definedName>
    <definedName name="PARVA" localSheetId="31">'[1]Cta92-98'!#REF!</definedName>
    <definedName name="PARVA" localSheetId="7">'[1]Cta92-98'!#REF!</definedName>
    <definedName name="PARVA">'[1]Cta92-98'!#REF!</definedName>
    <definedName name="PARVA66" localSheetId="11">'[1]Cta92-98'!#REF!</definedName>
    <definedName name="PARVA66" localSheetId="20">'[1]Cta92-98'!#REF!</definedName>
    <definedName name="PARVA66" localSheetId="27">'[1]Cta92-98'!#REF!</definedName>
    <definedName name="PARVA66" localSheetId="31">'[1]Cta92-98'!#REF!</definedName>
    <definedName name="PARVA66" localSheetId="7">'[1]Cta92-98'!#REF!</definedName>
    <definedName name="PARVA66">'[1]Cta92-98'!#REF!</definedName>
    <definedName name="PARVBP" localSheetId="11">'[1]Cta92-98'!#REF!</definedName>
    <definedName name="PARVBP" localSheetId="20">'[1]Cta92-98'!#REF!</definedName>
    <definedName name="PARVBP" localSheetId="27">'[1]Cta92-98'!#REF!</definedName>
    <definedName name="PARVBP" localSheetId="31">'[1]Cta92-98'!#REF!</definedName>
    <definedName name="PARVBP" localSheetId="7">'[1]Cta92-98'!#REF!</definedName>
    <definedName name="PARVBP">'[1]Cta92-98'!#REF!</definedName>
    <definedName name="PARVBP66" localSheetId="11">'[1]Cta92-98'!#REF!</definedName>
    <definedName name="PARVBP66" localSheetId="20">'[1]Cta92-98'!#REF!</definedName>
    <definedName name="PARVBP66" localSheetId="27">'[1]Cta92-98'!#REF!</definedName>
    <definedName name="PARVBP66" localSheetId="31">'[1]Cta92-98'!#REF!</definedName>
    <definedName name="PARVBP66" localSheetId="7">'[1]Cta92-98'!#REF!</definedName>
    <definedName name="PARVBP66">'[1]Cta92-98'!#REF!</definedName>
    <definedName name="PAU" localSheetId="11">#REF!</definedName>
    <definedName name="PAU" localSheetId="20">#REF!</definedName>
    <definedName name="PAU" localSheetId="27">#REF!</definedName>
    <definedName name="PAU" localSheetId="31">#REF!</definedName>
    <definedName name="PAU" localSheetId="7">#REF!</definedName>
    <definedName name="PAU">#REF!</definedName>
    <definedName name="PRODUC" localSheetId="58">#REF!</definedName>
    <definedName name="PRODUC" localSheetId="63">#REF!</definedName>
    <definedName name="PRODUC" localSheetId="65">#REF!</definedName>
    <definedName name="PRODUC" localSheetId="67">#REF!</definedName>
    <definedName name="PRODUC" localSheetId="11">#REF!</definedName>
    <definedName name="PRODUC" localSheetId="20">#REF!</definedName>
    <definedName name="PRODUC" localSheetId="27">#REF!</definedName>
    <definedName name="PRODUC" localSheetId="31">#REF!</definedName>
    <definedName name="PRODUC" localSheetId="48">#REF!</definedName>
    <definedName name="PRODUC" localSheetId="50">#REF!</definedName>
    <definedName name="PRODUC" localSheetId="52">#REF!</definedName>
    <definedName name="PRODUC" localSheetId="54">#REF!</definedName>
    <definedName name="PRODUC" localSheetId="56">#REF!</definedName>
    <definedName name="PRODUC" localSheetId="60">#REF!</definedName>
    <definedName name="PRODUC" localSheetId="61">#REF!</definedName>
    <definedName name="PRODUC" localSheetId="7">#REF!</definedName>
    <definedName name="PRODUC">#REF!</definedName>
    <definedName name="set" localSheetId="11">#REF!</definedName>
    <definedName name="set" localSheetId="20">#REF!</definedName>
    <definedName name="set" localSheetId="27">#REF!</definedName>
    <definedName name="set" localSheetId="31">#REF!</definedName>
    <definedName name="set" localSheetId="7">#REF!</definedName>
    <definedName name="set">#REF!</definedName>
    <definedName name="v" localSheetId="11">'[1]Cta92-98'!#REF!</definedName>
    <definedName name="v" localSheetId="20">'[1]Cta92-98'!#REF!</definedName>
    <definedName name="v" localSheetId="27">'[1]Cta92-98'!#REF!</definedName>
    <definedName name="v" localSheetId="31">'[1]Cta92-98'!#REF!</definedName>
    <definedName name="v" localSheetId="7">'[1]Cta92-98'!#REF!</definedName>
    <definedName name="v">'[1]Cta92-98'!#REF!</definedName>
    <definedName name="VA" localSheetId="58">#REF!</definedName>
    <definedName name="VA" localSheetId="63">#REF!</definedName>
    <definedName name="VA" localSheetId="65">#REF!</definedName>
    <definedName name="VA" localSheetId="67">#REF!</definedName>
    <definedName name="VA" localSheetId="11">#REF!</definedName>
    <definedName name="VA" localSheetId="20">#REF!</definedName>
    <definedName name="VA" localSheetId="27">#REF!</definedName>
    <definedName name="VA" localSheetId="31">#REF!</definedName>
    <definedName name="VA" localSheetId="48">#REF!</definedName>
    <definedName name="VA" localSheetId="50">#REF!</definedName>
    <definedName name="VA" localSheetId="52">#REF!</definedName>
    <definedName name="VA" localSheetId="54">#REF!</definedName>
    <definedName name="VA" localSheetId="56">#REF!</definedName>
    <definedName name="VA" localSheetId="60">#REF!</definedName>
    <definedName name="VA" localSheetId="61">#REF!</definedName>
    <definedName name="VA" localSheetId="7">#REF!</definedName>
    <definedName name="VA">#REF!</definedName>
    <definedName name="VARIACANTI" localSheetId="11">'[1]Cta92-98'!#REF!</definedName>
    <definedName name="VARIACANTI" localSheetId="20">'[1]Cta92-98'!#REF!</definedName>
    <definedName name="VARIACANTI" localSheetId="27">'[1]Cta92-98'!#REF!</definedName>
    <definedName name="VARIACANTI" localSheetId="31">'[1]Cta92-98'!#REF!</definedName>
    <definedName name="VARIACANTI" localSheetId="7">'[1]Cta92-98'!#REF!</definedName>
    <definedName name="VARIACANTI">'[1]Cta92-98'!#REF!</definedName>
    <definedName name="VARIMPCI" localSheetId="11">'[1]Cta92-98'!#REF!</definedName>
    <definedName name="VARIMPCI" localSheetId="20">'[1]Cta92-98'!#REF!</definedName>
    <definedName name="VARIMPCI" localSheetId="27">'[1]Cta92-98'!#REF!</definedName>
    <definedName name="VARIMPCI" localSheetId="31">'[1]Cta92-98'!#REF!</definedName>
    <definedName name="VARIMPCI" localSheetId="7">'[1]Cta92-98'!#REF!</definedName>
    <definedName name="VARIMPCI">'[1]Cta92-98'!#REF!</definedName>
    <definedName name="VARIMPVA" localSheetId="11">'[1]Cta92-98'!#REF!</definedName>
    <definedName name="VARIMPVA" localSheetId="20">'[1]Cta92-98'!#REF!</definedName>
    <definedName name="VARIMPVA" localSheetId="27">'[1]Cta92-98'!#REF!</definedName>
    <definedName name="VARIMPVA" localSheetId="31">'[1]Cta92-98'!#REF!</definedName>
    <definedName name="VARIMPVA" localSheetId="7">'[1]Cta92-98'!#REF!</definedName>
    <definedName name="VARIMPVA">'[1]Cta92-98'!#REF!</definedName>
    <definedName name="VARIMPVBP" localSheetId="11">'[1]Cta92-98'!#REF!</definedName>
    <definedName name="VARIMPVBP" localSheetId="20">'[1]Cta92-98'!#REF!</definedName>
    <definedName name="VARIMPVBP" localSheetId="27">'[1]Cta92-98'!#REF!</definedName>
    <definedName name="VARIMPVBP" localSheetId="31">'[1]Cta92-98'!#REF!</definedName>
    <definedName name="VARIMPVBP" localSheetId="7">'[1]Cta92-98'!#REF!</definedName>
    <definedName name="VARIMPVBP">'[1]Cta92-98'!#REF!</definedName>
    <definedName name="VARVA" localSheetId="11">'[1]Cta92-98'!#REF!</definedName>
    <definedName name="VARVA" localSheetId="20">'[1]Cta92-98'!#REF!</definedName>
    <definedName name="VARVA" localSheetId="27">'[1]Cta92-98'!#REF!</definedName>
    <definedName name="VARVA" localSheetId="31">'[1]Cta92-98'!#REF!</definedName>
    <definedName name="VARVA" localSheetId="7">'[1]Cta92-98'!#REF!</definedName>
    <definedName name="VARVA">'[1]Cta92-98'!#REF!</definedName>
    <definedName name="VARVA66" localSheetId="11">'[1]Cta92-98'!#REF!</definedName>
    <definedName name="VARVA66" localSheetId="20">'[1]Cta92-98'!#REF!</definedName>
    <definedName name="VARVA66" localSheetId="27">'[1]Cta92-98'!#REF!</definedName>
    <definedName name="VARVA66" localSheetId="31">'[1]Cta92-98'!#REF!</definedName>
    <definedName name="VARVA66" localSheetId="7">'[1]Cta92-98'!#REF!</definedName>
    <definedName name="VARVA66">'[1]Cta92-98'!#REF!</definedName>
    <definedName name="VARVBP" localSheetId="11">'[1]Cta92-98'!#REF!</definedName>
    <definedName name="VARVBP" localSheetId="20">'[1]Cta92-98'!#REF!</definedName>
    <definedName name="VARVBP" localSheetId="27">'[1]Cta92-98'!#REF!</definedName>
    <definedName name="VARVBP" localSheetId="31">'[1]Cta92-98'!#REF!</definedName>
    <definedName name="VARVBP" localSheetId="7">'[1]Cta92-98'!#REF!</definedName>
    <definedName name="VARVBP">'[1]Cta92-98'!#REF!</definedName>
    <definedName name="VARVBP66" localSheetId="11">'[1]Cta92-98'!#REF!</definedName>
    <definedName name="VARVBP66" localSheetId="20">'[1]Cta92-98'!#REF!</definedName>
    <definedName name="VARVBP66" localSheetId="27">'[1]Cta92-98'!#REF!</definedName>
    <definedName name="VARVBP66" localSheetId="31">'[1]Cta92-98'!#REF!</definedName>
    <definedName name="VARVBP66" localSheetId="7">'[1]Cta92-98'!#REF!</definedName>
    <definedName name="VARVBP66">'[1]Cta92-98'!#REF!</definedName>
    <definedName name="VBP" localSheetId="58">#REF!</definedName>
    <definedName name="VBP" localSheetId="63">#REF!</definedName>
    <definedName name="VBP" localSheetId="65">#REF!</definedName>
    <definedName name="VBP" localSheetId="67">#REF!</definedName>
    <definedName name="VBP" localSheetId="11">#REF!</definedName>
    <definedName name="VBP" localSheetId="20">#REF!</definedName>
    <definedName name="VBP" localSheetId="27">#REF!</definedName>
    <definedName name="VBP" localSheetId="31">#REF!</definedName>
    <definedName name="VBP" localSheetId="48">#REF!</definedName>
    <definedName name="VBP" localSheetId="50">#REF!</definedName>
    <definedName name="VBP" localSheetId="52">#REF!</definedName>
    <definedName name="VBP" localSheetId="54">#REF!</definedName>
    <definedName name="VBP" localSheetId="56">#REF!</definedName>
    <definedName name="VBP" localSheetId="60">#REF!</definedName>
    <definedName name="VBP" localSheetId="61">#REF!</definedName>
    <definedName name="VBP" localSheetId="7">#REF!</definedName>
    <definedName name="VBP">#REF!</definedName>
    <definedName name="wrn.ESTIMACIONES." hidden="1">{"INF13",#N/A,FALSE,"ETCN";"DIF15",#N/A,FALSE,"ETCN";"INF20",#N/A,FALSE,"ETCN"}</definedName>
    <definedName name="YETTT" localSheetId="11">#REF!</definedName>
    <definedName name="YETTT" localSheetId="20">#REF!</definedName>
    <definedName name="YETTT" localSheetId="27">#REF!</definedName>
    <definedName name="YETTT" localSheetId="31">#REF!</definedName>
    <definedName name="YETTT" localSheetId="7">#REF!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<sst xmlns="http://schemas.openxmlformats.org/spreadsheetml/2006/main" count="2146" uniqueCount="692">
  <si>
    <t>Fuente:  Sepsa, con información del BCCR</t>
  </si>
  <si>
    <t>Nota: desglose de partidas cobertura agropecuaria en el anexo 2</t>
  </si>
  <si>
    <t>Importaciones cobertura agropecuaria</t>
  </si>
  <si>
    <t>Exportaciones cobertura agropecuaria</t>
  </si>
  <si>
    <t>Balanza nacional</t>
  </si>
  <si>
    <t>Importaciones nacionales</t>
  </si>
  <si>
    <t>Exportaciones nacionales</t>
  </si>
  <si>
    <t>Variación % 2016/15</t>
  </si>
  <si>
    <t>(miles de US$)</t>
  </si>
  <si>
    <t>Costa Rica. Balanza comercial nacional y de cobertura agropecuaria, 2013-2016.</t>
  </si>
  <si>
    <t>Cuadro 1</t>
  </si>
  <si>
    <t xml:space="preserve"> (1-2)/(1+2)</t>
  </si>
  <si>
    <t>Balanza cobertura agropecuaria</t>
  </si>
  <si>
    <t>Concepto</t>
  </si>
  <si>
    <t>6/ Productos incluidos en los capítulos 31, 38, 82 y 84  del Sistema Arancelario Centroamericano - SAC</t>
  </si>
  <si>
    <t xml:space="preserve">5/ Productos incluidos en los capítulos 41, 44,  50 y 52 del Sistema Arancelario Centroamericano - SAC </t>
  </si>
  <si>
    <t>4/ Productos incluidos en los capítulos del 15 al 24 del Sistema Arancelario Centroamericano - SAC</t>
  </si>
  <si>
    <t>3/ Productos incluidos en el capítulo 03 del Sistema Arancelario Centroamericano - SAC</t>
  </si>
  <si>
    <t>2/ Productos incluidos en los capítulos del 01 al 02 y del 04 al 05 del Sistema Arancelario Centroamericano - SAC</t>
  </si>
  <si>
    <t>1/ Productos incluidos en los capítulos del 06 al 14 del Sistema Arancelario Centroamericano - SAC</t>
  </si>
  <si>
    <t>Industria química, maquinaria y equipos 6/</t>
  </si>
  <si>
    <t>Industria agromanufacturera 5/</t>
  </si>
  <si>
    <t>Industria alimentaria 4/</t>
  </si>
  <si>
    <t>Pesca 3/</t>
  </si>
  <si>
    <t>Pecuario 2/</t>
  </si>
  <si>
    <t>Agrícola 1/</t>
  </si>
  <si>
    <t>BALANZA COMERCIAL</t>
  </si>
  <si>
    <t>Agrícola</t>
  </si>
  <si>
    <t>IMPORTACIONES</t>
  </si>
  <si>
    <t>EXPORTACIONES</t>
  </si>
  <si>
    <t>Sector</t>
  </si>
  <si>
    <t xml:space="preserve"> (miles de US$)</t>
  </si>
  <si>
    <t>Costa Rica.  Balanza comercial de cobertura agropecuaria según sector, 2013-2016.</t>
  </si>
  <si>
    <t>Cuadro 2</t>
  </si>
  <si>
    <t>Unión Europea (27)</t>
  </si>
  <si>
    <t>Resto de Asia</t>
  </si>
  <si>
    <t>Region Andina</t>
  </si>
  <si>
    <t>Otros de Europa</t>
  </si>
  <si>
    <t>Otros de América</t>
  </si>
  <si>
    <t>Oceanía</t>
  </si>
  <si>
    <t>Cono Sur</t>
  </si>
  <si>
    <t>Centroamerica</t>
  </si>
  <si>
    <t>CARICOM</t>
  </si>
  <si>
    <t>Asia Oriental</t>
  </si>
  <si>
    <t>America del Norte (TLCAN)</t>
  </si>
  <si>
    <t>BALANZA</t>
  </si>
  <si>
    <t>Otros</t>
  </si>
  <si>
    <t>Zona económica</t>
  </si>
  <si>
    <t>Costa Rica. Balanza comercial de cobertura agropecuaria según zona económica, 2013-2016.</t>
  </si>
  <si>
    <t>Cuadro 3</t>
  </si>
  <si>
    <t>Año</t>
  </si>
  <si>
    <t>CIF (2)</t>
  </si>
  <si>
    <t>FOB (1)</t>
  </si>
  <si>
    <t>BCR</t>
  </si>
  <si>
    <t>Importaciones</t>
  </si>
  <si>
    <t>Exportaciones</t>
  </si>
  <si>
    <t xml:space="preserve">(miles de US$)   </t>
  </si>
  <si>
    <t>Costa Rica.  Balanza comercial relativa total, 2013-2016.</t>
  </si>
  <si>
    <t>Cuadro 4</t>
  </si>
  <si>
    <t xml:space="preserve">  (miles de US$)</t>
  </si>
  <si>
    <t>Costa Rica.  Balanza comercial relativa de cobertura agropecuaria, 2013-2016.</t>
  </si>
  <si>
    <t>Cuadro 5</t>
  </si>
  <si>
    <t>Participación % (2/1)</t>
  </si>
  <si>
    <t>Cobertura agropecuaria (2)</t>
  </si>
  <si>
    <t>Nacionales (1)</t>
  </si>
  <si>
    <t>Costa Rica.  Exportaciones nacionales y de cobertura agropecuaria, 2013-2016.</t>
  </si>
  <si>
    <t>Cuadro 6</t>
  </si>
  <si>
    <t>3824</t>
  </si>
  <si>
    <t>8437</t>
  </si>
  <si>
    <t>8432</t>
  </si>
  <si>
    <t>0308</t>
  </si>
  <si>
    <t>4401</t>
  </si>
  <si>
    <t>8438</t>
  </si>
  <si>
    <t>4103</t>
  </si>
  <si>
    <t>8433</t>
  </si>
  <si>
    <t>3808</t>
  </si>
  <si>
    <t>8436</t>
  </si>
  <si>
    <t>4402</t>
  </si>
  <si>
    <t>0307</t>
  </si>
  <si>
    <t>0301</t>
  </si>
  <si>
    <t>8201</t>
  </si>
  <si>
    <t>5201</t>
  </si>
  <si>
    <t>0102</t>
  </si>
  <si>
    <t>3104</t>
  </si>
  <si>
    <t>0203</t>
  </si>
  <si>
    <t>0303</t>
  </si>
  <si>
    <t>0207</t>
  </si>
  <si>
    <t>5202</t>
  </si>
  <si>
    <t>2004</t>
  </si>
  <si>
    <t>07149020</t>
  </si>
  <si>
    <t>3102</t>
  </si>
  <si>
    <t>0305</t>
  </si>
  <si>
    <t>0405</t>
  </si>
  <si>
    <t>0105</t>
  </si>
  <si>
    <t>0206</t>
  </si>
  <si>
    <t>2002</t>
  </si>
  <si>
    <t>4101</t>
  </si>
  <si>
    <t>1806</t>
  </si>
  <si>
    <t>0403</t>
  </si>
  <si>
    <t>0404</t>
  </si>
  <si>
    <t>0306</t>
  </si>
  <si>
    <t>1704</t>
  </si>
  <si>
    <t>1901</t>
  </si>
  <si>
    <t>07141000</t>
  </si>
  <si>
    <t>0406</t>
  </si>
  <si>
    <t>0407</t>
  </si>
  <si>
    <t>2208</t>
  </si>
  <si>
    <t>4403</t>
  </si>
  <si>
    <t>15111000</t>
  </si>
  <si>
    <t>09011130</t>
  </si>
  <si>
    <t>3105</t>
  </si>
  <si>
    <t>0201</t>
  </si>
  <si>
    <t>0302</t>
  </si>
  <si>
    <t>1604</t>
  </si>
  <si>
    <t>2007</t>
  </si>
  <si>
    <t>0202</t>
  </si>
  <si>
    <t>0604</t>
  </si>
  <si>
    <t>Total</t>
  </si>
  <si>
    <t>0603</t>
  </si>
  <si>
    <t>2202</t>
  </si>
  <si>
    <t>Alcohol etílico</t>
  </si>
  <si>
    <t>0402</t>
  </si>
  <si>
    <t>Jugo de naranja</t>
  </si>
  <si>
    <t>20091</t>
  </si>
  <si>
    <t>0304</t>
  </si>
  <si>
    <t>Piñas sin cocer o cocidas en agua</t>
  </si>
  <si>
    <t>0811900010</t>
  </si>
  <si>
    <t>0401</t>
  </si>
  <si>
    <t>Follajes, hojas y demás</t>
  </si>
  <si>
    <t>2309</t>
  </si>
  <si>
    <t>Purés de frutas</t>
  </si>
  <si>
    <t>0602</t>
  </si>
  <si>
    <t>Melón</t>
  </si>
  <si>
    <t>0807190000</t>
  </si>
  <si>
    <t>Plantas ornamentales</t>
  </si>
  <si>
    <t>Yuca</t>
  </si>
  <si>
    <t>07141</t>
  </si>
  <si>
    <t>1905</t>
  </si>
  <si>
    <t>Productos de panadería fina</t>
  </si>
  <si>
    <t>Aceite de palma en bruto</t>
  </si>
  <si>
    <t>Carne de bovino</t>
  </si>
  <si>
    <t>0201-0202</t>
  </si>
  <si>
    <t>2103</t>
  </si>
  <si>
    <t>Pescado fresco o refrigerado</t>
  </si>
  <si>
    <t>0302-0303-0304</t>
  </si>
  <si>
    <t>Salsas y preparaciones</t>
  </si>
  <si>
    <t>Azúcar</t>
  </si>
  <si>
    <t xml:space="preserve">Jugo de piña tropical </t>
  </si>
  <si>
    <t>20094</t>
  </si>
  <si>
    <t>Café oro</t>
  </si>
  <si>
    <t>2106</t>
  </si>
  <si>
    <t>Jarabes y concentrados para la preparación de bebidas gaseadas</t>
  </si>
  <si>
    <t>210690301</t>
  </si>
  <si>
    <t>Piña</t>
  </si>
  <si>
    <t>0804300019</t>
  </si>
  <si>
    <t>Banano</t>
  </si>
  <si>
    <t>0803901100</t>
  </si>
  <si>
    <t>Participación 2016 %</t>
  </si>
  <si>
    <t>Producto</t>
  </si>
  <si>
    <t>Partida</t>
  </si>
  <si>
    <t>Costa Rica. Exportaciones de los principales productos de cobertura agropecuaria, según partida arancelaria, 2013-2016.</t>
  </si>
  <si>
    <t>Cuadro 7</t>
  </si>
  <si>
    <t>(toneladas métricas)</t>
  </si>
  <si>
    <t>Cuadro 8</t>
  </si>
  <si>
    <t>(US$/t)</t>
  </si>
  <si>
    <t>Costa Rica.  Precio promedio de los principales productos exportados de cobertura agropecuaria, 2013-2016.</t>
  </si>
  <si>
    <t>Cuadro 9</t>
  </si>
  <si>
    <t>Corea Del Sur</t>
  </si>
  <si>
    <t>Jamaica</t>
  </si>
  <si>
    <t>Nueva Zelandia</t>
  </si>
  <si>
    <t>Chile</t>
  </si>
  <si>
    <t>Noruega</t>
  </si>
  <si>
    <t>1/ Incluye Puerto Rico</t>
  </si>
  <si>
    <t>Irlanda</t>
  </si>
  <si>
    <t>Japón</t>
  </si>
  <si>
    <t>Suecia</t>
  </si>
  <si>
    <t>Rusia (Federación Rusa)</t>
  </si>
  <si>
    <t>Portugal</t>
  </si>
  <si>
    <t>Francia</t>
  </si>
  <si>
    <t>China</t>
  </si>
  <si>
    <t>Trinidad Y Tobago</t>
  </si>
  <si>
    <t>Canadá</t>
  </si>
  <si>
    <t>Finlandia</t>
  </si>
  <si>
    <t>Turquía</t>
  </si>
  <si>
    <t>República Dominicana</t>
  </si>
  <si>
    <t>Alemania</t>
  </si>
  <si>
    <t>El Salvador</t>
  </si>
  <si>
    <t>Honduras</t>
  </si>
  <si>
    <t>México</t>
  </si>
  <si>
    <t>España</t>
  </si>
  <si>
    <t>Reino Unido</t>
  </si>
  <si>
    <t>Italia</t>
  </si>
  <si>
    <t>Panamá</t>
  </si>
  <si>
    <t>Guatemala</t>
  </si>
  <si>
    <t>Nicaragua</t>
  </si>
  <si>
    <t>Bélgica</t>
  </si>
  <si>
    <t>Holanda (Países Bajos)</t>
  </si>
  <si>
    <t>Estados Unidos 1/</t>
  </si>
  <si>
    <t>País</t>
  </si>
  <si>
    <t>Costa Rica. Exportaciones de cobertura agropecuaria según país destino, 2013-2016.</t>
  </si>
  <si>
    <t>Cuadro 10</t>
  </si>
  <si>
    <t>Nota: Productos incluidos en los capítulos del 06 al 14 del Sistema Arancelario Centroamericano - SAC</t>
  </si>
  <si>
    <t>Semillas de plantas herbáceas utilizadas para la siembra</t>
  </si>
  <si>
    <t>Las demás harinas de trigo o de morcajo</t>
  </si>
  <si>
    <t>Tiquisque</t>
  </si>
  <si>
    <t>07145010</t>
  </si>
  <si>
    <t>Chayote</t>
  </si>
  <si>
    <t>0709902000</t>
  </si>
  <si>
    <t>Ñame</t>
  </si>
  <si>
    <t>07143020 - 07149020</t>
  </si>
  <si>
    <t>Sandías</t>
  </si>
  <si>
    <t>0807110000</t>
  </si>
  <si>
    <t>Las demás frutas y otros frutos sin cocer o cocidos en agua</t>
  </si>
  <si>
    <t>0811900090</t>
  </si>
  <si>
    <t>Flores y capullos</t>
  </si>
  <si>
    <t>Piñas sin cocer o cocidas en agua o vapor</t>
  </si>
  <si>
    <t>Costa Rica.  Valor de las exportaciones de los principales productos del sector agrícola,  según partida arancelaria, 2013-2016.</t>
  </si>
  <si>
    <t>Cuadro 11</t>
  </si>
  <si>
    <t>Cuadro 12</t>
  </si>
  <si>
    <t>Dinamarca</t>
  </si>
  <si>
    <t>Lituania</t>
  </si>
  <si>
    <t>Australia</t>
  </si>
  <si>
    <t>Grecia</t>
  </si>
  <si>
    <t>Costa Rica. Principales países destino de las exportaciones del sector agrícola, 2013-2016.</t>
  </si>
  <si>
    <t>Cuadro 13</t>
  </si>
  <si>
    <t>Lactosuero</t>
  </si>
  <si>
    <t>Despojos comestibles bovinos, porcinos, ovinos, etc</t>
  </si>
  <si>
    <t>Suero de mantequilla, leche y nata cuajada</t>
  </si>
  <si>
    <t>Quesos y requesón</t>
  </si>
  <si>
    <t>Huevos de ave con cascarón, frescos, conservados</t>
  </si>
  <si>
    <t>Carne bovina fresca o refrigerada</t>
  </si>
  <si>
    <t>Leche y nata sin concentrar</t>
  </si>
  <si>
    <t>Carne bovina congelada</t>
  </si>
  <si>
    <t>Leche y nata concentradas</t>
  </si>
  <si>
    <t>Nota: Productos incluidos en los capítulos del 01 al 02 y del 04 al 05, del Sistema Arancelario Centroamericano - SAC</t>
  </si>
  <si>
    <t>Costa Rica. Valor de los principales productos exportados del sector pecuario, según partida arancelaria. 2013-2016.</t>
  </si>
  <si>
    <t>Cuadro 14</t>
  </si>
  <si>
    <t>Costa Rica. Volumen de los principales productos exportados por el sector pecuario, según partida arancelaria, 2013-2016.</t>
  </si>
  <si>
    <t>Cuadro 15</t>
  </si>
  <si>
    <t>Brasil</t>
  </si>
  <si>
    <t>1/ Incluye a Puerto Rico</t>
  </si>
  <si>
    <t>Eslovaquia</t>
  </si>
  <si>
    <t>Tailandia</t>
  </si>
  <si>
    <t>Colombia</t>
  </si>
  <si>
    <t>Hong Kong</t>
  </si>
  <si>
    <t>Viet Nam</t>
  </si>
  <si>
    <t>Venezuela</t>
  </si>
  <si>
    <t>Aruba</t>
  </si>
  <si>
    <t>Cuba</t>
  </si>
  <si>
    <t>Costa Rica. Principales países destino de las exportaciones del sector pecuario, 2013-2016.</t>
  </si>
  <si>
    <t>Cuadro 16</t>
  </si>
  <si>
    <t>Crustáceos</t>
  </si>
  <si>
    <t>Pescado congelado</t>
  </si>
  <si>
    <t>Pescado seco, salado o en salmuera</t>
  </si>
  <si>
    <t>Filetes y demás carnes de pescado</t>
  </si>
  <si>
    <t>Nota: Productos incluidos en el capítulo 03 del Sistema Arancelario Centroamericano - SAC</t>
  </si>
  <si>
    <t>Filetes y demás carne de pescado</t>
  </si>
  <si>
    <t>Costa Rica. Valor de los principales productos exportados por el sector pesca, según partida arancelaria, 2013-2016.</t>
  </si>
  <si>
    <t>Cuadro 17</t>
  </si>
  <si>
    <t xml:space="preserve"> </t>
  </si>
  <si>
    <t>Costa Rica. Volumen de los principales productos exportados por el sector pesca, según partida arancelaria, 2013-2016.</t>
  </si>
  <si>
    <t>Cuadro 18</t>
  </si>
  <si>
    <t>Paraguay</t>
  </si>
  <si>
    <t>Taiwán</t>
  </si>
  <si>
    <t>Costa Rica. Principales países destino de las exportaciones del sector pesca, 2013-2016.</t>
  </si>
  <si>
    <t>Cuadro 19</t>
  </si>
  <si>
    <t>Nota: Productos incluidos en los capítulos del 15 al 24 del Sistema Arancelario Centroamericano - SAC</t>
  </si>
  <si>
    <t>Palmito</t>
  </si>
  <si>
    <t>Aceites de coco, de almendra de palma o babasú</t>
  </si>
  <si>
    <t>Embutidos y produtos similares de carne, despojos o sangre</t>
  </si>
  <si>
    <t>Pastas alimenticias, incluso cocidas o rellenas</t>
  </si>
  <si>
    <t>Preparaciones y conservas de pescado</t>
  </si>
  <si>
    <t>Purés y pastas de frutas</t>
  </si>
  <si>
    <t>Agua, incluso mineral y la gaseada</t>
  </si>
  <si>
    <t>Preparaciones alimento para  animales</t>
  </si>
  <si>
    <t>Aceite de palma y sus fracciones</t>
  </si>
  <si>
    <t>Jugo de piña tropical</t>
  </si>
  <si>
    <t>Preparaciones alimenticias</t>
  </si>
  <si>
    <t>Costa Rica. Valor de los principales productos exportados por la Industria alimentaria, según partida arancelaria, 2013-2016.</t>
  </si>
  <si>
    <t>Cuadro 20</t>
  </si>
  <si>
    <t>Cuadro 21</t>
  </si>
  <si>
    <t>Argentina</t>
  </si>
  <si>
    <t>Perú</t>
  </si>
  <si>
    <t>Ecuador</t>
  </si>
  <si>
    <t>Guyana</t>
  </si>
  <si>
    <t>Costa Rica. Principales países destino de las exportaciones de la Industria alimentaria, 2013-2016.</t>
  </si>
  <si>
    <t>Cuadro 22</t>
  </si>
  <si>
    <t>Algodón cardado o peinado</t>
  </si>
  <si>
    <t>Leña; madera en plaquitas o partículas</t>
  </si>
  <si>
    <t>Los demás cueros y pieles en bruto</t>
  </si>
  <si>
    <t>Algodón sin cardar ni peinar</t>
  </si>
  <si>
    <t>Cueros y pieles en bruto de bovino</t>
  </si>
  <si>
    <t>Madera en bruto</t>
  </si>
  <si>
    <t>Carbón vegetal</t>
  </si>
  <si>
    <t>Nota: Productos incluidos en los capítulos 41, 44, 50 y 52 del Sistema Arancelario Centroamericano - SAC</t>
  </si>
  <si>
    <t>Desperdicios de algodón</t>
  </si>
  <si>
    <t>Costa Rica. Valor de los principales productos exportados por la industria agromanufacturera, según partida arancelaria, 2013-2016.</t>
  </si>
  <si>
    <t>Cuadro 23</t>
  </si>
  <si>
    <t>Costa Rica. Volumen de los principales productos exportados por la industria agromanufacturera, según partida arancelaria, 2013-2016.</t>
  </si>
  <si>
    <t>Cuadro 24</t>
  </si>
  <si>
    <t>Abonos minerales o químicos potásicos</t>
  </si>
  <si>
    <t>Máquinas y aparatos para la industria alimentaria</t>
  </si>
  <si>
    <t>Máquinas y artefactos para cosechar y trillar</t>
  </si>
  <si>
    <t>Máquinas y aparatos para la molienda</t>
  </si>
  <si>
    <t>Abonos minerales o químicos nitrogenados</t>
  </si>
  <si>
    <t>Abonos minerales o químicos con 2 o 3 elementos</t>
  </si>
  <si>
    <t>Insecticidas, fungicidas, herbicidas</t>
  </si>
  <si>
    <t>Las demás máquinas y aparatos para la agricultura</t>
  </si>
  <si>
    <t>Nota: Productos incluidos en los capítulos 31, 38, 82 y 84 del Sistema Arancelario Centroamericano - SAC</t>
  </si>
  <si>
    <t>Descripción</t>
  </si>
  <si>
    <t>Costa Rica. Valor de los principales productos exportados por la industria química, maquinaria y equipos, según partida arancelaria, 2013-2016.</t>
  </si>
  <si>
    <t>Cuadro 25</t>
  </si>
  <si>
    <t>Nota: ver desglose de partidas cobertura agropecuaria en el anexo 2</t>
  </si>
  <si>
    <t>Variación absoluta 2007/06</t>
  </si>
  <si>
    <t>Costa Rica.  Valor de las importaciones nacionales y de cobertura agropecuaria, 2013-2016.</t>
  </si>
  <si>
    <t>Cuadro 26</t>
  </si>
  <si>
    <t>Otras preparaciones alimenticias</t>
  </si>
  <si>
    <t>Otros productos de panadería</t>
  </si>
  <si>
    <t>Hojuelas fritas con control de importación Panamá</t>
  </si>
  <si>
    <t>Úrea, incluso solución acuosa</t>
  </si>
  <si>
    <t>Las demás preparaciones alimenticias</t>
  </si>
  <si>
    <t>Nitrato de amonio</t>
  </si>
  <si>
    <t>Alimentos para animales</t>
  </si>
  <si>
    <t>2309909010</t>
  </si>
  <si>
    <t>Herbicidas</t>
  </si>
  <si>
    <t>Frijol</t>
  </si>
  <si>
    <t>071333</t>
  </si>
  <si>
    <t>Abonos minerales o químicos</t>
  </si>
  <si>
    <t>Los demás jarabes y concentrados</t>
  </si>
  <si>
    <t>Arroz</t>
  </si>
  <si>
    <t>Fungicidas</t>
  </si>
  <si>
    <t>Atúnes, listados y bonitos</t>
  </si>
  <si>
    <t>Trigo</t>
  </si>
  <si>
    <t>Soya</t>
  </si>
  <si>
    <t>Maíz amarillo</t>
  </si>
  <si>
    <t>Costa Rica.  Importaciones de los principales productos de cobertura agropecuaria, según partida arancelaria, 2013-2016.</t>
  </si>
  <si>
    <t>Cuadro 27</t>
  </si>
  <si>
    <t>Alcohol etílico sin desnaturalizar</t>
  </si>
  <si>
    <t>Cuadro 28</t>
  </si>
  <si>
    <t>(US$/tm)</t>
  </si>
  <si>
    <t>Costa Rica.  Precio promedio de los principales productos importados de cobertura agropecuaria, 2013-2016.</t>
  </si>
  <si>
    <t>Cuadro 29</t>
  </si>
  <si>
    <t>Uruguay</t>
  </si>
  <si>
    <t>VARIOS</t>
  </si>
  <si>
    <t>Costa Rica. Importaciones de cobertura agropecuaria según país origen, 2013-2016.</t>
  </si>
  <si>
    <t>Cuadro 30</t>
  </si>
  <si>
    <t>Naranjas frescas</t>
  </si>
  <si>
    <t>Nota: Capítulos del SAC del 06 al 14</t>
  </si>
  <si>
    <t>Almidón de maíz</t>
  </si>
  <si>
    <t>1108120000</t>
  </si>
  <si>
    <t>Bulbos, tubérculos y rizomas, de plantas productivas</t>
  </si>
  <si>
    <t>0601100010</t>
  </si>
  <si>
    <t>Malta entera</t>
  </si>
  <si>
    <t>1107200010</t>
  </si>
  <si>
    <t>0805100019</t>
  </si>
  <si>
    <t>Uvas frescas</t>
  </si>
  <si>
    <t>0806100000</t>
  </si>
  <si>
    <t>Bulbos, tubérculos y rizomas</t>
  </si>
  <si>
    <t>Maíz Blanco</t>
  </si>
  <si>
    <t>Los demás café oro</t>
  </si>
  <si>
    <t>Aguacates frescos</t>
  </si>
  <si>
    <t>0804400010</t>
  </si>
  <si>
    <t>Aguacates</t>
  </si>
  <si>
    <t>080440</t>
  </si>
  <si>
    <t>Manzanas</t>
  </si>
  <si>
    <t>0808100000</t>
  </si>
  <si>
    <t>0901113090</t>
  </si>
  <si>
    <t>Trigo duro</t>
  </si>
  <si>
    <t>Los demás trigos</t>
  </si>
  <si>
    <t xml:space="preserve">Costa Rica.  Valor de los principales productos importados del sector agrícola,  según partida arancelaria, 2013-2016. </t>
  </si>
  <si>
    <t>Cuadro 31</t>
  </si>
  <si>
    <t xml:space="preserve">Costa Rica.  Volumen de los principales productos importados del sector agrícola,  según partida arancelaria, 2013-2016. </t>
  </si>
  <si>
    <t>Cuadro 32</t>
  </si>
  <si>
    <t>Costa Rica. Principales países de origen de las importaciones del sector agrícola, 2013-2016.</t>
  </si>
  <si>
    <t>Cuadro 33</t>
  </si>
  <si>
    <t>Lactosueros</t>
  </si>
  <si>
    <t>Carnes y despojos de comestibles de aves</t>
  </si>
  <si>
    <t>Despojos de comestibles de animales</t>
  </si>
  <si>
    <t>Carnes de la especie porcina, fresca, refrigerada o congelada</t>
  </si>
  <si>
    <t>Carne de animales de la especie bovina congelada</t>
  </si>
  <si>
    <t>Carne de animales de la especie bovina fresca o refrigerada</t>
  </si>
  <si>
    <t>Gallos, gallinas, patos, gansos, pavos</t>
  </si>
  <si>
    <t>Animales vivos de la especie bovina</t>
  </si>
  <si>
    <t>Nota: Capítulos del SAC del 01 al 02 y del 04 al 05</t>
  </si>
  <si>
    <t>Mantequilla y demás materias grasas de la leche</t>
  </si>
  <si>
    <t>Costa Rica.  Valor de los principales productos  importados del sector pecuario, según partida arancelaria, 2013-2016.</t>
  </si>
  <si>
    <t>Cuadro 34</t>
  </si>
  <si>
    <t>Costa Rica.  Volumen de los principales productos  importados del sector pecuario, según partida arancelaria, 2013-2016.</t>
  </si>
  <si>
    <t>Cuadro 35</t>
  </si>
  <si>
    <t>Singapur</t>
  </si>
  <si>
    <t>Costa Rica. Principales países de origen de las importaciones del sector pecuario, 2013-2016.</t>
  </si>
  <si>
    <t>Cuadro 36</t>
  </si>
  <si>
    <t>Invertebrados acuáticos</t>
  </si>
  <si>
    <t>Peces vivos</t>
  </si>
  <si>
    <t>Moluscos</t>
  </si>
  <si>
    <t>Nota: Capítulo 03 del SAC</t>
  </si>
  <si>
    <t xml:space="preserve">Atunes de aleta amarilla (rabiles) </t>
  </si>
  <si>
    <t>0303420000</t>
  </si>
  <si>
    <t>Costa Rica.  Valor de los principales productos importados del sector pesca,  según partida arancelaria, 2013-2016.</t>
  </si>
  <si>
    <t>Cuadro 37</t>
  </si>
  <si>
    <t>Costa Rica.  Volumen de los principales productos importados del sector pesca,  según partida arancelaria, 2013-2016.</t>
  </si>
  <si>
    <t>Cuadro 38</t>
  </si>
  <si>
    <t>Marruecos</t>
  </si>
  <si>
    <t>Costa Rica. Principales países de origen de las importaciones del sector pesca, 2013-2016.</t>
  </si>
  <si>
    <t>Cuadro 39</t>
  </si>
  <si>
    <t>Chocolate y demás preparaciones alimenticias que contengan cacao</t>
  </si>
  <si>
    <t>Agua, incluidas el agua mineral y la gaseada</t>
  </si>
  <si>
    <t>Preparaciones para alimentación de animales</t>
  </si>
  <si>
    <t>Preparaciones para salsas y salsas preparadas</t>
  </si>
  <si>
    <t>Tomates preparados o conservados</t>
  </si>
  <si>
    <t>Productos de panadería</t>
  </si>
  <si>
    <t>Extracto de malta</t>
  </si>
  <si>
    <t>Artículos de confitería</t>
  </si>
  <si>
    <t>Nota: Capítulos del SAC 15 al 24</t>
  </si>
  <si>
    <t>Las demas hortalizas preparadas o conservadas</t>
  </si>
  <si>
    <t>Costa Rica.  Valor de los principales productos importados de la Industria alimentaria,  según partida arancelaria, 2013-2016.</t>
  </si>
  <si>
    <t>Cuadro 40</t>
  </si>
  <si>
    <t>Costa Rica.  Volumen de los principales productos importados de la Industria alimentaria, según partida arancelaria, 2013-2016.</t>
  </si>
  <si>
    <t>Cuadro 41</t>
  </si>
  <si>
    <t>Costa Rica. Principales países de origen de las importaciones de la Industria alimentaria, 2013-2016.</t>
  </si>
  <si>
    <t>Cuadro 42</t>
  </si>
  <si>
    <t>5203</t>
  </si>
  <si>
    <t>Costa Rica.  Valor de los principales productos importados de la industria agromanufacturera, según partida, 2013-2016.</t>
  </si>
  <si>
    <t>Cuadro 43</t>
  </si>
  <si>
    <t>Costa Rica.  Volumen de los principales productos importados de la industria agromanufacturera, según partida arancelaria, 2013-2016.</t>
  </si>
  <si>
    <t>Cuadro 44</t>
  </si>
  <si>
    <t>Máquinas aparatos y artefactos agrícolas</t>
  </si>
  <si>
    <t>Máquinas para la agricultura</t>
  </si>
  <si>
    <t>Insecticidas, raticidas y demás antirroedores</t>
  </si>
  <si>
    <t>Preparaciones para uso agrícola</t>
  </si>
  <si>
    <t>Costa Rica. Valor de los principales productos importados de la industria química, maquinaria y equipos, según partida arancelaria, 2013-2016.</t>
  </si>
  <si>
    <t>Cuadro 45</t>
  </si>
  <si>
    <t>Fuente:  Sepsa, con información del BCCR y de PROCOMER</t>
  </si>
  <si>
    <t>1/Industria agromanufacturera, Industria química, maquinaria y equipos</t>
  </si>
  <si>
    <t>Incluye productos o líneas arancelarias con un valor de exportación igual o mayor a US$200 y las empresas con un valor exportado mayor a US$12000 (no incluye empresas exportadoras de café)</t>
  </si>
  <si>
    <t>Productos</t>
  </si>
  <si>
    <t>Empresas</t>
  </si>
  <si>
    <t>Otros sectores 1/</t>
  </si>
  <si>
    <t>Industria Alimentaria</t>
  </si>
  <si>
    <t>Pecuario - Pesca</t>
  </si>
  <si>
    <t>Costa Rica.  Número de productos y empresas exportadoras de cobertura agropecuarias, por sector, 2013-2016.</t>
  </si>
  <si>
    <t>Cuadro 46</t>
  </si>
  <si>
    <t xml:space="preserve">Fuente:  Sepsa, con información del BCCR </t>
  </si>
  <si>
    <t>Incluye productos o líneas arancelarias con un valor de importación igual o mayor a US$200</t>
  </si>
  <si>
    <t>Total productos</t>
  </si>
  <si>
    <t>Otros sectores1/</t>
  </si>
  <si>
    <t>Costa Rica. Número de productos importados de cobertura agropecuaria, por sector, 2013-2016.</t>
  </si>
  <si>
    <t>Cuadro 47</t>
  </si>
  <si>
    <t>2/ Productos incluidos en los capítulos del 01 al 02 y del 04 al 05, del Sistema Arancelario Centroamericano - SAC</t>
  </si>
  <si>
    <t xml:space="preserve">Total </t>
  </si>
  <si>
    <t>Costa Rica.  Comercio exterior de cobertura agropecuaria con México, según sector, 2013-2016.</t>
  </si>
  <si>
    <t>Cuadro 48</t>
  </si>
  <si>
    <t>Costa Rica.  Comercio exterior de cobertura agropecuaria con México, según partida arancelaria, 2013-2016.</t>
  </si>
  <si>
    <t>Cuadro 49</t>
  </si>
  <si>
    <t>Aceite refinado de coquito</t>
  </si>
  <si>
    <t>1513290010</t>
  </si>
  <si>
    <t>Costa Rica.  Comercio exterior de cobertura agropecuaria con Canadá, según sector, 2013-2016.</t>
  </si>
  <si>
    <t>Cuadro 50</t>
  </si>
  <si>
    <t>Costa Rica.  Comercio exterior de cobertura agropecuaria con Canadá, según partida arancelaria, 2013-2016.</t>
  </si>
  <si>
    <t>Cuadro 51</t>
  </si>
  <si>
    <t>Costa Rica.  Comercio exterior de cobertura agropecuaria con Chile, según sector, 2013-2016.</t>
  </si>
  <si>
    <t>Cuadro 52</t>
  </si>
  <si>
    <t>Costa Rica.  Comercio exterior de cobertura agropecuaria con Chile, según partida arancelaria, 2013-2016.</t>
  </si>
  <si>
    <t>Cuadro 53</t>
  </si>
  <si>
    <t>Costa Rica.   Comercio exterior de cobertura agropecuaria con República Dominicana, según sector, 2013-2016.</t>
  </si>
  <si>
    <t>Cuadro 54</t>
  </si>
  <si>
    <t>Costa Rica.  Comercio exterior de cobertura agropecuaria con República Dominicana, según partida arancelaria, 2013-2016.</t>
  </si>
  <si>
    <t>Cuadro 55</t>
  </si>
  <si>
    <t>Costa Rica.   Comercio exterior de cobertura agropecuaria con Centroamérica, según sector, 2013-2016.</t>
  </si>
  <si>
    <t>Cuadro 56</t>
  </si>
  <si>
    <t>Costa Rica.  Comercio exterior de cobertura agropecuaria con Centroamérica, según partida arancelaria, 2013-2016.</t>
  </si>
  <si>
    <t>Cuadro 57</t>
  </si>
  <si>
    <t>Costa Rica.  Comercio exterior de cobertura agropecuaria con Comunidad Del Caribe (CARICOM), según sector, 2013-2016.</t>
  </si>
  <si>
    <t>Cuadro 58</t>
  </si>
  <si>
    <t>Costa Rica.  Comercio exterior de cobertura agropecuaria con la CARICOM, según partida arancelaria, 2013-2016.</t>
  </si>
  <si>
    <t>Cuadro 59</t>
  </si>
  <si>
    <t>Nota: Incluye Puerto Rico</t>
  </si>
  <si>
    <t>Costa Rica.  Comercio exterior de cobertura agropecuaria con Estados Unidos, según sector, 2013-2016.</t>
  </si>
  <si>
    <t>Cuadro 60</t>
  </si>
  <si>
    <t>Nota:  Incluye Puerto Rico</t>
  </si>
  <si>
    <t>Chayotes</t>
  </si>
  <si>
    <t>0709992090</t>
  </si>
  <si>
    <t>Las demás frutas y otros frutos sin cocer</t>
  </si>
  <si>
    <t xml:space="preserve">Piñas sin cocer o cocidas en agua </t>
  </si>
  <si>
    <t>Azúcar en bruto</t>
  </si>
  <si>
    <t>17011</t>
  </si>
  <si>
    <t>Preparaciones de frutas tropicales conservadas</t>
  </si>
  <si>
    <t>2008990020</t>
  </si>
  <si>
    <t>Pescado fresco congelado o refrigerado</t>
  </si>
  <si>
    <t>0302-0303</t>
  </si>
  <si>
    <t>Costa Rica.  Exportaciones de productos  de cobertura agropecuaria a Estados Unidos, según partida arancelaria, 2013-2016.</t>
  </si>
  <si>
    <t>Cuadro 61</t>
  </si>
  <si>
    <t>Mezclas para la preparación de productos de panadería</t>
  </si>
  <si>
    <t>1901200090</t>
  </si>
  <si>
    <t>1905900090</t>
  </si>
  <si>
    <t>Alimentos preparados para perros</t>
  </si>
  <si>
    <t>Hojuelas fritas</t>
  </si>
  <si>
    <t>Mayonesa preparada; salsa picantes sin tomate</t>
  </si>
  <si>
    <t>2103900010</t>
  </si>
  <si>
    <t>Alimentos preparados para gatos</t>
  </si>
  <si>
    <t>2309100090</t>
  </si>
  <si>
    <t>2106909990</t>
  </si>
  <si>
    <t>Los demás aceites en bruto</t>
  </si>
  <si>
    <t>Tomates enteros o en trozos</t>
  </si>
  <si>
    <t>2002901000</t>
  </si>
  <si>
    <t>Residuos de la industrial del almidón</t>
  </si>
  <si>
    <t>2303300000</t>
  </si>
  <si>
    <t>Harinas de residuos extracción de aceite de soya</t>
  </si>
  <si>
    <t>2304001090</t>
  </si>
  <si>
    <t>Trigos</t>
  </si>
  <si>
    <t>Costa Rica.  Importaciones de productos  de cobertura agropecuaria desde Estados Unidos, según partida arancelaria, 2013-2016.</t>
  </si>
  <si>
    <t>Cuadro 62</t>
  </si>
  <si>
    <t>Costa Rica.   Comercio exterior de cobertura agropecuaria con Panamá, según sector, 2013-2016.</t>
  </si>
  <si>
    <t>Cuadro 63</t>
  </si>
  <si>
    <t>Costa Rica.  Comercio exterior de cobertura agropecuaria con Panamá, según partida arancelaria, 2013-2016.</t>
  </si>
  <si>
    <t>Cuadro 64</t>
  </si>
  <si>
    <t>Costa Rica.   Comercio exterior de cobertura agropecuaria con la Unión Europea, según sector, 2013-2016.</t>
  </si>
  <si>
    <t>Cuadro 65</t>
  </si>
  <si>
    <t>Costa Rica.  Comercio exterior de cobertura agropecuaria con la Unión Europea, según partida arancelaria, 2013-2016.</t>
  </si>
  <si>
    <t>Cuadro 66</t>
  </si>
  <si>
    <t>Costa Rica.   Comercio exterior de cobertura agropecuaria con China, según sector, 2013-2016.</t>
  </si>
  <si>
    <t>Cuadro 67</t>
  </si>
  <si>
    <t>Costa Rica.  Comercio exterior de cobertura agropecuaria con China, según partida arancelaria, 2013-2016.</t>
  </si>
  <si>
    <t>Cuadro 68</t>
  </si>
  <si>
    <t>Costa Rica.   Comercio exterior de cobertura agropecuaria con Singapur, según sector, 2013-2016.</t>
  </si>
  <si>
    <t>Cuadro 69</t>
  </si>
  <si>
    <t>Costa Rica.   Comercio exterior de cobertura agropecuaria con Perú, según sector, 2013-2016.</t>
  </si>
  <si>
    <t>Cuadro 70</t>
  </si>
  <si>
    <t>Otros países sin TLC</t>
  </si>
  <si>
    <t>Unión Europea (AACUE)</t>
  </si>
  <si>
    <t>Estados Unidos</t>
  </si>
  <si>
    <t>Centroamérica</t>
  </si>
  <si>
    <t>Costa Rica.  Comercio exterior de cobertura agropecuaria, según tratado comercial, 2013-2016.</t>
  </si>
  <si>
    <t>Cuadro 71</t>
  </si>
  <si>
    <t>Fuente: Sepsa, con información de COMEX</t>
  </si>
  <si>
    <t>Las mercancías agrícolas se definen de acuerdo con el Anexo I del Acuerdo sobre Agricultura de la OMC.</t>
  </si>
  <si>
    <t>Universo Arancelario</t>
  </si>
  <si>
    <t>Industrial</t>
  </si>
  <si>
    <r>
      <t>Agrícola</t>
    </r>
    <r>
      <rPr>
        <vertAlign val="superscript"/>
        <sz val="11"/>
        <rFont val="Calibri"/>
        <family val="2"/>
      </rPr>
      <t xml:space="preserve"> </t>
    </r>
  </si>
  <si>
    <t>(porcentajes)</t>
  </si>
  <si>
    <t>Costa Rica: Evolución del arancel  promedio, según sector económico, 2013-2016.</t>
  </si>
  <si>
    <t>Cuadro 72</t>
  </si>
  <si>
    <t>1511100090</t>
  </si>
  <si>
    <t>1513210010</t>
  </si>
  <si>
    <t>Aceite crudo de coquito</t>
  </si>
  <si>
    <t>2106903019</t>
  </si>
  <si>
    <t>Los demás jarabes y concentrados para la preparación de bebidas gaseadas</t>
  </si>
  <si>
    <t>2106903090</t>
  </si>
  <si>
    <t>1511901090</t>
  </si>
  <si>
    <t>Los demás estearina de palma</t>
  </si>
  <si>
    <t>1704900090</t>
  </si>
  <si>
    <t>Otros caramelos, confites y pastillas</t>
  </si>
  <si>
    <t>1904109090</t>
  </si>
  <si>
    <t>Los demás productos basados en cereales por metodo de inflado</t>
  </si>
  <si>
    <t>1604149010</t>
  </si>
  <si>
    <t>Atún en conserva</t>
  </si>
  <si>
    <t>1901101900</t>
  </si>
  <si>
    <t>Las demás preparaciones de productos</t>
  </si>
  <si>
    <t>2309100010</t>
  </si>
  <si>
    <t>Alimentos completos y alimentos complementario</t>
  </si>
  <si>
    <t>1901101100</t>
  </si>
  <si>
    <t>Para la alimentación de lactantes</t>
  </si>
  <si>
    <t>1701140090</t>
  </si>
  <si>
    <t>Los demás azúcares de caña</t>
  </si>
  <si>
    <t>2009410000</t>
  </si>
  <si>
    <t>Jugo de piña tropical de valor Brix inferior o igual a 20</t>
  </si>
  <si>
    <t>2007999090</t>
  </si>
  <si>
    <t>Las demás jaleas no hechas de cítricos</t>
  </si>
  <si>
    <t>0602100010</t>
  </si>
  <si>
    <t>Esquejes e injertos, productores de flores</t>
  </si>
  <si>
    <t>2009490090</t>
  </si>
  <si>
    <t>Otros jugos de piña</t>
  </si>
  <si>
    <t>1001990010</t>
  </si>
  <si>
    <t>2004100020</t>
  </si>
  <si>
    <t>3105900010</t>
  </si>
  <si>
    <t>Los demás abonos químicos o minerales</t>
  </si>
  <si>
    <t>1001190000</t>
  </si>
  <si>
    <t>Los demás trigo duro</t>
  </si>
  <si>
    <t>1701990010</t>
  </si>
  <si>
    <t>La demás azúcar dentro de contingente con Canadá</t>
  </si>
  <si>
    <t>0203290019</t>
  </si>
  <si>
    <t>Las demás carnes de la especie porcina</t>
  </si>
  <si>
    <t>Las demás piñas</t>
  </si>
  <si>
    <t>1902190000</t>
  </si>
  <si>
    <t>Las demás pastas alimenticias sin cocer</t>
  </si>
  <si>
    <t>0203290090</t>
  </si>
  <si>
    <t>La demás carne porcina congelada</t>
  </si>
  <si>
    <t>2204210011</t>
  </si>
  <si>
    <t>Jerez y aporto</t>
  </si>
  <si>
    <t>0202300019</t>
  </si>
  <si>
    <t>Las demás carnes de animales de la especie bovina deshuesada</t>
  </si>
  <si>
    <t>0402991000</t>
  </si>
  <si>
    <t>Leche condensada</t>
  </si>
  <si>
    <t>0401200090</t>
  </si>
  <si>
    <t>Las demás leche y nata con un contenido de materias grasas superior al 1%</t>
  </si>
  <si>
    <t>0402212290</t>
  </si>
  <si>
    <t>Las demás leches integras con contenido mayor a 5 kilos</t>
  </si>
  <si>
    <t>2007100010</t>
  </si>
  <si>
    <t>Preparaciones homogeneizas de pulpas y pastas de frutas</t>
  </si>
  <si>
    <t>2007100090</t>
  </si>
  <si>
    <t>Las demás preparaciones</t>
  </si>
  <si>
    <t>2008199010</t>
  </si>
  <si>
    <t>Crema de coco</t>
  </si>
  <si>
    <t>2106907990</t>
  </si>
  <si>
    <t xml:space="preserve">Las demás preparaciones alimenticias </t>
  </si>
  <si>
    <t>2008199090</t>
  </si>
  <si>
    <t>Las otras preparaciones alimenticias basadas en frutas u otros frutos</t>
  </si>
  <si>
    <t>2401209000</t>
  </si>
  <si>
    <t>Otros tabaco total o parcialmente desnervado</t>
  </si>
  <si>
    <t>1905320000</t>
  </si>
  <si>
    <t>Barquillos y obleas, incluso rellenos</t>
  </si>
  <si>
    <t>2103900090</t>
  </si>
  <si>
    <t>Las demás preparaciones para salsas y salsas preparadas</t>
  </si>
  <si>
    <t>1905319000</t>
  </si>
  <si>
    <t>Otras galletas dulces</t>
  </si>
  <si>
    <t>2103200090</t>
  </si>
  <si>
    <t>Los demás ""Ketchup"" y demás salsas de tomate</t>
  </si>
  <si>
    <t>Las demás leche y nata con un contenido de materias grasas superior al 1% pero inferior o igual al 6% en peso</t>
  </si>
  <si>
    <t>0102290090</t>
  </si>
  <si>
    <t>Otros animales vivos bovinos</t>
  </si>
  <si>
    <t>De atún enlatado</t>
  </si>
  <si>
    <t>2202909091</t>
  </si>
  <si>
    <t>Otras bebidas de frutas</t>
  </si>
  <si>
    <t>Otros productos</t>
  </si>
  <si>
    <t>Las demás naranjas frescas</t>
  </si>
  <si>
    <t>2008999030</t>
  </si>
  <si>
    <t>Banano y plátano tostado tipo chips</t>
  </si>
  <si>
    <t>0706100011</t>
  </si>
  <si>
    <t>Presentadas enlatadas, envasadas o empacadas en plástico sellado</t>
  </si>
  <si>
    <t>Las demás pastas alimenticias sin cocer, rellenar ni preparar que contengan huevo</t>
  </si>
  <si>
    <t>0706100019</t>
  </si>
  <si>
    <t>Las demás zanahorias</t>
  </si>
  <si>
    <t>3102100010</t>
  </si>
  <si>
    <t>Urea</t>
  </si>
  <si>
    <t>2009191090</t>
  </si>
  <si>
    <t>Los demás jugos concentrados</t>
  </si>
  <si>
    <t>1904109020</t>
  </si>
  <si>
    <t>Hojuelas de maíz de tipo "corn flakes" que no contengan azúcar</t>
  </si>
  <si>
    <t>2208401023</t>
  </si>
  <si>
    <t>Ron venta por menor, mas de 30% de alcohol por volumen</t>
  </si>
  <si>
    <t>0306111300</t>
  </si>
  <si>
    <t>Colas de langostas (Palinurus spp., Panulirus spp.) congeladas sin pelar enteras</t>
  </si>
  <si>
    <t>2105000099</t>
  </si>
  <si>
    <t>Los demás helados</t>
  </si>
  <si>
    <t>0404900010</t>
  </si>
  <si>
    <t>Leche deslactosada</t>
  </si>
  <si>
    <t>0406300090</t>
  </si>
  <si>
    <t>Los demás quesos fundidos</t>
  </si>
  <si>
    <t>0402911000</t>
  </si>
  <si>
    <t>Leche Evaporada</t>
  </si>
  <si>
    <t>2301100023</t>
  </si>
  <si>
    <t>Harina de carne de aves</t>
  </si>
  <si>
    <t>0407110000</t>
  </si>
  <si>
    <t>De gallina de la especie Gallus domesticus</t>
  </si>
  <si>
    <t>Bananos</t>
  </si>
  <si>
    <t>0604209090</t>
  </si>
  <si>
    <t>Otros follajes</t>
  </si>
  <si>
    <t/>
  </si>
  <si>
    <t>3808929012</t>
  </si>
  <si>
    <t>2208309030</t>
  </si>
  <si>
    <t>Whisky</t>
  </si>
  <si>
    <t>2106907910</t>
  </si>
  <si>
    <t xml:space="preserve">Preparaciones alimenticias </t>
  </si>
  <si>
    <t>Abonos minerales y químicos</t>
  </si>
  <si>
    <t>Las demás carnes vacunas deshuesadas</t>
  </si>
  <si>
    <t>4101501900</t>
  </si>
  <si>
    <t>Cueros y pieles enteros de bovino con curtido</t>
  </si>
  <si>
    <t>4403490000</t>
  </si>
  <si>
    <t>Las demás maderas en bruto</t>
  </si>
  <si>
    <t>4403100010</t>
  </si>
  <si>
    <t>Madera en bruto de caoba</t>
  </si>
  <si>
    <t>0202200099</t>
  </si>
  <si>
    <t>Las demás carnes vacunas en cortes sin deshuesar</t>
  </si>
  <si>
    <t>0602909090</t>
  </si>
  <si>
    <t>Los demás del grupo de otras plantas vivas</t>
  </si>
  <si>
    <t>0206290000</t>
  </si>
  <si>
    <t>Los demás despojos comestibles de bovinos</t>
  </si>
  <si>
    <t>0304610000</t>
  </si>
  <si>
    <t>Tilapias (Oreochromis spp.)</t>
  </si>
  <si>
    <t>0703200090</t>
  </si>
  <si>
    <t>Los demás ajos</t>
  </si>
  <si>
    <t>0713331011</t>
  </si>
  <si>
    <t>Frijoles negros a granel</t>
  </si>
  <si>
    <t>3105300000</t>
  </si>
  <si>
    <t>Hidrogenoortofosfato de diamonio</t>
  </si>
  <si>
    <t>0713331019</t>
  </si>
  <si>
    <t>Los demás frijoles negros</t>
  </si>
  <si>
    <t>Layas, palas, azads, etc</t>
  </si>
  <si>
    <t>1/  Las cifras consideran el ajuste por concepto de servicios de transformación por encargo de terceros, y mantenimiento y reparaciones a las cifras brutas provenientes de la Dirección General de Aduanas</t>
  </si>
  <si>
    <t>13,0 </t>
  </si>
  <si>
    <t>4,6 </t>
  </si>
  <si>
    <t>6,0 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</si>
</sst>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0.0_)"/>
    <numFmt numFmtId="167" formatCode="0_)"/>
    <numFmt numFmtId="168" formatCode="_-* #,##0.00\ _P_t_s_-;\-* #,##0.00\ _P_t_s_-;_-* &quot;-&quot;??\ _P_t_s_-;_-@_-"/>
    <numFmt numFmtId="169" formatCode="_-* #,##0\ _P_t_s_-;\-* #,##0\ _P_t_s_-;_-* &quot;-&quot;??\ _P_t_s_-;_-@_-"/>
    <numFmt numFmtId="170" formatCode="_(* #,##0_);_(* \(#,##0\);_(* &quot;-&quot;??_);_(@_)"/>
    <numFmt numFmtId="171" formatCode="_-* #,##0.00\ _$_-;\-* #,##0.00\ _$_-;_-* &quot;-&quot;??\ _$_-;_-@_-"/>
    <numFmt numFmtId="172" formatCode="0.0"/>
    <numFmt numFmtId="173" formatCode="#,###"/>
    <numFmt numFmtId="174" formatCode="_-* #,##0\ _€_-;\-* #,##0\ _€_-;_-* &quot;-&quot;??\ _€_-;_-@_-"/>
    <numFmt numFmtId="175" formatCode="_-* #,##0\ &quot;Pts&quot;_-;\-* #,##0\ &quot;Pts&quot;_-;_-* &quot;-&quot;\ &quot;Pts&quot;_-;_-@_-"/>
    <numFmt numFmtId="176" formatCode="_-* #,##0.00\ [$€]_-;\-* #,##0.00\ [$€]_-;_-* &quot;-&quot;??\ [$€]_-;_-@_-"/>
    <numFmt numFmtId="177" formatCode="#,###.0"/>
    <numFmt numFmtId="178" formatCode="#,###,"/>
  </numFmts>
  <fonts count="46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vertAlign val="superscript"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  <border>
      <left/>
      <right/>
      <top/>
      <bottom style="thin"/>
    </border>
    <border>
      <left/>
      <right/>
      <top/>
      <bottom style="medium">
        <color theme="5" tint="-0.4999699890613556"/>
      </bottom>
    </border>
    <border>
      <left/>
      <right/>
      <top/>
      <bottom style="medium">
        <color rgb="FF366092"/>
      </bottom>
    </border>
    <border>
      <left/>
      <right/>
      <top style="thin">
        <color theme="4" tint="-0.24997000396251678"/>
      </top>
      <bottom/>
    </border>
    <border>
      <left/>
      <right/>
      <top/>
      <bottom style="thin">
        <color theme="0"/>
      </bottom>
    </border>
  </borders>
  <cellStyleXfs count="78"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16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6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11">
    <xf numFmtId="166" fontId="0" fillId="0" borderId="0" xfId="0" applyAlignment="1">
      <alignment/>
    </xf>
    <xf numFmtId="0" fontId="3" fillId="0" borderId="0" xfId="64" applyFont="1">
      <alignment/>
      <protection/>
    </xf>
    <xf numFmtId="164" fontId="3" fillId="0" borderId="0" xfId="69" applyNumberFormat="1" applyFont="1" applyAlignment="1">
      <alignment/>
    </xf>
    <xf numFmtId="3" fontId="3" fillId="0" borderId="0" xfId="64" applyNumberFormat="1" applyFont="1">
      <alignment/>
      <protection/>
    </xf>
    <xf numFmtId="0" fontId="3" fillId="0" borderId="0" xfId="64" applyFont="1" applyFill="1" applyBorder="1">
      <alignment/>
      <protection/>
    </xf>
    <xf numFmtId="3" fontId="3" fillId="0" borderId="0" xfId="64" applyNumberFormat="1" applyFont="1" applyFill="1" applyBorder="1" applyProtection="1">
      <alignment/>
      <protection hidden="1"/>
    </xf>
    <xf numFmtId="165" fontId="3" fillId="0" borderId="0" xfId="64" applyNumberFormat="1" applyFont="1" applyFill="1" applyBorder="1" applyProtection="1">
      <alignment/>
      <protection hidden="1"/>
    </xf>
    <xf numFmtId="165" fontId="3" fillId="0" borderId="0" xfId="64" applyNumberFormat="1" applyFont="1">
      <alignment/>
      <protection/>
    </xf>
    <xf numFmtId="166" fontId="3" fillId="0" borderId="0" xfId="65" applyFont="1" applyBorder="1">
      <alignment/>
      <protection/>
    </xf>
    <xf numFmtId="0" fontId="4" fillId="0" borderId="0" xfId="64" applyFont="1">
      <alignment/>
      <protection/>
    </xf>
    <xf numFmtId="165" fontId="4" fillId="33" borderId="10" xfId="64" applyNumberFormat="1" applyFont="1" applyFill="1" applyBorder="1">
      <alignment/>
      <protection/>
    </xf>
    <xf numFmtId="3" fontId="4" fillId="33" borderId="10" xfId="64" applyNumberFormat="1" applyFont="1" applyFill="1" applyBorder="1">
      <alignment/>
      <protection/>
    </xf>
    <xf numFmtId="0" fontId="4" fillId="33" borderId="10" xfId="64" applyFont="1" applyFill="1" applyBorder="1">
      <alignment/>
      <protection/>
    </xf>
    <xf numFmtId="165" fontId="4" fillId="33" borderId="0" xfId="64" applyNumberFormat="1" applyFont="1" applyFill="1" applyBorder="1">
      <alignment/>
      <protection/>
    </xf>
    <xf numFmtId="3" fontId="4" fillId="33" borderId="0" xfId="64" applyNumberFormat="1" applyFont="1" applyFill="1" applyBorder="1">
      <alignment/>
      <protection/>
    </xf>
    <xf numFmtId="0" fontId="4" fillId="33" borderId="0" xfId="64" applyFont="1" applyFill="1" applyBorder="1">
      <alignment/>
      <protection/>
    </xf>
    <xf numFmtId="165" fontId="3" fillId="0" borderId="10" xfId="64" applyNumberFormat="1" applyFont="1" applyBorder="1">
      <alignment/>
      <protection/>
    </xf>
    <xf numFmtId="3" fontId="3" fillId="0" borderId="10" xfId="64" applyNumberFormat="1" applyFont="1" applyBorder="1">
      <alignment/>
      <protection/>
    </xf>
    <xf numFmtId="0" fontId="3" fillId="0" borderId="10" xfId="64" applyFont="1" applyBorder="1" applyAlignment="1">
      <alignment horizontal="left" indent="1"/>
      <protection/>
    </xf>
    <xf numFmtId="0" fontId="3" fillId="0" borderId="0" xfId="64" applyFont="1" applyAlignment="1">
      <alignment horizontal="left" indent="1"/>
      <protection/>
    </xf>
    <xf numFmtId="165" fontId="4" fillId="33" borderId="0" xfId="64" applyNumberFormat="1" applyFont="1" applyFill="1">
      <alignment/>
      <protection/>
    </xf>
    <xf numFmtId="3" fontId="4" fillId="33" borderId="0" xfId="64" applyNumberFormat="1" applyFont="1" applyFill="1">
      <alignment/>
      <protection/>
    </xf>
    <xf numFmtId="0" fontId="4" fillId="33" borderId="0" xfId="64" applyFont="1" applyFill="1">
      <alignment/>
      <protection/>
    </xf>
    <xf numFmtId="0" fontId="4" fillId="0" borderId="0" xfId="64" applyFont="1" applyAlignment="1">
      <alignment horizontal="center"/>
      <protection/>
    </xf>
    <xf numFmtId="0" fontId="3" fillId="0" borderId="0" xfId="0" applyNumberFormat="1" applyFont="1" applyAlignment="1">
      <alignment/>
    </xf>
    <xf numFmtId="169" fontId="3" fillId="0" borderId="0" xfId="47" applyNumberFormat="1" applyFont="1" applyAlignment="1">
      <alignment/>
    </xf>
    <xf numFmtId="166" fontId="3" fillId="0" borderId="0" xfId="64" applyNumberFormat="1" applyFont="1" applyAlignment="1">
      <alignment horizontal="left" indent="1"/>
      <protection/>
    </xf>
    <xf numFmtId="165" fontId="4" fillId="0" borderId="0" xfId="64" applyNumberFormat="1" applyFont="1">
      <alignment/>
      <protection/>
    </xf>
    <xf numFmtId="3" fontId="4" fillId="0" borderId="0" xfId="64" applyNumberFormat="1" applyFont="1">
      <alignment/>
      <protection/>
    </xf>
    <xf numFmtId="166" fontId="3" fillId="0" borderId="0" xfId="0" applyFont="1" applyAlignment="1">
      <alignment/>
    </xf>
    <xf numFmtId="4" fontId="3" fillId="0" borderId="0" xfId="64" applyNumberFormat="1" applyFont="1" applyBorder="1" applyAlignment="1">
      <alignment horizontal="center" vertical="center"/>
      <protection/>
    </xf>
    <xf numFmtId="3" fontId="3" fillId="0" borderId="0" xfId="64" applyNumberFormat="1" applyFont="1" applyBorder="1" applyAlignment="1">
      <alignment vertical="center"/>
      <protection/>
    </xf>
    <xf numFmtId="4" fontId="3" fillId="0" borderId="10" xfId="64" applyNumberFormat="1" applyFont="1" applyBorder="1" applyAlignment="1">
      <alignment horizontal="center"/>
      <protection/>
    </xf>
    <xf numFmtId="167" fontId="1" fillId="0" borderId="10" xfId="64" applyNumberFormat="1" applyFont="1" applyFill="1" applyBorder="1" applyAlignment="1">
      <alignment horizontal="center" vertical="center" wrapText="1"/>
      <protection/>
    </xf>
    <xf numFmtId="167" fontId="1" fillId="0" borderId="0" xfId="64" applyNumberFormat="1" applyFont="1" applyFill="1" applyBorder="1" applyAlignment="1">
      <alignment horizontal="center" vertical="center" wrapText="1"/>
      <protection/>
    </xf>
    <xf numFmtId="167" fontId="32" fillId="34" borderId="0" xfId="64" applyNumberFormat="1" applyFont="1" applyFill="1" applyBorder="1" applyAlignment="1">
      <alignment horizontal="center" vertical="center" wrapText="1"/>
      <protection/>
    </xf>
    <xf numFmtId="4" fontId="3" fillId="0" borderId="0" xfId="64" applyNumberFormat="1" applyFont="1" applyFill="1" applyBorder="1" applyAlignment="1">
      <alignment horizontal="center"/>
      <protection/>
    </xf>
    <xf numFmtId="3" fontId="3" fillId="0" borderId="0" xfId="64" applyNumberFormat="1" applyFont="1" applyBorder="1" applyAlignment="1">
      <alignment horizontal="center"/>
      <protection/>
    </xf>
    <xf numFmtId="164" fontId="4" fillId="0" borderId="10" xfId="64" applyNumberFormat="1" applyFont="1" applyFill="1" applyBorder="1">
      <alignment/>
      <protection/>
    </xf>
    <xf numFmtId="165" fontId="4" fillId="0" borderId="10" xfId="47" applyNumberFormat="1" applyFont="1" applyFill="1" applyBorder="1" applyAlignment="1">
      <alignment/>
    </xf>
    <xf numFmtId="0" fontId="4" fillId="0" borderId="10" xfId="64" applyFont="1" applyFill="1" applyBorder="1">
      <alignment/>
      <protection/>
    </xf>
    <xf numFmtId="164" fontId="4" fillId="0" borderId="0" xfId="64" applyNumberFormat="1" applyFont="1" applyFill="1" applyBorder="1">
      <alignment/>
      <protection/>
    </xf>
    <xf numFmtId="4" fontId="4" fillId="0" borderId="0" xfId="64" applyNumberFormat="1" applyFont="1" applyFill="1" applyBorder="1">
      <alignment/>
      <protection/>
    </xf>
    <xf numFmtId="165" fontId="3" fillId="0" borderId="0" xfId="64" applyNumberFormat="1" applyFont="1" applyFill="1" applyBorder="1">
      <alignment/>
      <protection/>
    </xf>
    <xf numFmtId="3" fontId="3" fillId="0" borderId="0" xfId="64" applyNumberFormat="1" applyFont="1" applyFill="1" applyBorder="1">
      <alignment/>
      <protection/>
    </xf>
    <xf numFmtId="4" fontId="3" fillId="0" borderId="0" xfId="64" applyNumberFormat="1" applyFont="1" applyFill="1" applyBorder="1">
      <alignment/>
      <protection/>
    </xf>
    <xf numFmtId="164" fontId="3" fillId="0" borderId="0" xfId="64" applyNumberFormat="1" applyFont="1" applyFill="1" applyBorder="1">
      <alignment/>
      <protection/>
    </xf>
    <xf numFmtId="0" fontId="3" fillId="0" borderId="0" xfId="64" applyFont="1" applyBorder="1">
      <alignment/>
      <protection/>
    </xf>
    <xf numFmtId="0" fontId="3" fillId="0" borderId="0" xfId="64" applyFont="1" applyFill="1">
      <alignment/>
      <protection/>
    </xf>
    <xf numFmtId="166" fontId="3" fillId="0" borderId="0" xfId="0" applyNumberFormat="1" applyFont="1" applyAlignment="1">
      <alignment/>
    </xf>
    <xf numFmtId="0" fontId="4" fillId="0" borderId="0" xfId="64" applyFont="1" applyFill="1">
      <alignment/>
      <protection/>
    </xf>
    <xf numFmtId="165" fontId="4" fillId="0" borderId="10" xfId="64" applyNumberFormat="1" applyFont="1" applyBorder="1" applyAlignment="1">
      <alignment vertical="top"/>
      <protection/>
    </xf>
    <xf numFmtId="3" fontId="4" fillId="0" borderId="10" xfId="64" applyNumberFormat="1" applyFont="1" applyBorder="1">
      <alignment/>
      <protection/>
    </xf>
    <xf numFmtId="0" fontId="4" fillId="0" borderId="10" xfId="64" applyFont="1" applyBorder="1">
      <alignment/>
      <protection/>
    </xf>
    <xf numFmtId="165" fontId="3" fillId="0" borderId="0" xfId="64" applyNumberFormat="1" applyFont="1" applyFill="1" applyAlignment="1">
      <alignment vertical="top"/>
      <protection/>
    </xf>
    <xf numFmtId="165" fontId="3" fillId="0" borderId="0" xfId="64" applyNumberFormat="1" applyFont="1" applyFill="1" applyAlignment="1">
      <alignment vertical="top" wrapText="1"/>
      <protection/>
    </xf>
    <xf numFmtId="3" fontId="3" fillId="0" borderId="0" xfId="64" applyNumberFormat="1" applyFont="1" applyFill="1" applyAlignment="1">
      <alignment vertical="top" wrapText="1"/>
      <protection/>
    </xf>
    <xf numFmtId="0" fontId="3" fillId="0" borderId="0" xfId="64" applyFont="1" applyAlignment="1">
      <alignment vertical="top"/>
      <protection/>
    </xf>
    <xf numFmtId="0" fontId="3" fillId="0" borderId="0" xfId="64" applyFont="1" applyFill="1" applyAlignment="1">
      <alignment vertical="top" wrapText="1"/>
      <protection/>
    </xf>
    <xf numFmtId="49" fontId="3" fillId="0" borderId="0" xfId="64" applyNumberFormat="1" applyFont="1" applyFill="1" applyAlignment="1">
      <alignment horizontal="left" vertical="top" wrapText="1"/>
      <protection/>
    </xf>
    <xf numFmtId="0" fontId="4" fillId="0" borderId="0" xfId="64" applyFont="1" applyFill="1" applyAlignment="1">
      <alignment vertical="top" wrapText="1"/>
      <protection/>
    </xf>
    <xf numFmtId="0" fontId="3" fillId="0" borderId="0" xfId="64" applyFont="1" applyFill="1" applyAlignment="1">
      <alignment horizontal="left"/>
      <protection/>
    </xf>
    <xf numFmtId="164" fontId="4" fillId="0" borderId="10" xfId="69" applyNumberFormat="1" applyFont="1" applyBorder="1" applyAlignment="1">
      <alignment/>
    </xf>
    <xf numFmtId="165" fontId="3" fillId="0" borderId="0" xfId="64" applyNumberFormat="1" applyFont="1" applyFill="1">
      <alignment/>
      <protection/>
    </xf>
    <xf numFmtId="49" fontId="3" fillId="0" borderId="0" xfId="64" applyNumberFormat="1" applyFont="1" applyFill="1" applyAlignment="1">
      <alignment/>
      <protection/>
    </xf>
    <xf numFmtId="49" fontId="3" fillId="0" borderId="0" xfId="64" applyNumberFormat="1" applyFont="1" applyFill="1" applyAlignment="1">
      <alignment horizontal="left" indent="1"/>
      <protection/>
    </xf>
    <xf numFmtId="0" fontId="3" fillId="0" borderId="0" xfId="64" applyFont="1" applyFill="1" applyAlignment="1">
      <alignment/>
      <protection/>
    </xf>
    <xf numFmtId="0" fontId="3" fillId="0" borderId="0" xfId="64" applyFont="1" applyFill="1" applyAlignment="1">
      <alignment horizontal="left" indent="1"/>
      <protection/>
    </xf>
    <xf numFmtId="166" fontId="3" fillId="0" borderId="0" xfId="0" applyFont="1" applyAlignment="1">
      <alignment vertical="top"/>
    </xf>
    <xf numFmtId="165" fontId="3" fillId="0" borderId="0" xfId="64" applyNumberFormat="1" applyFont="1" applyAlignment="1">
      <alignment vertical="top"/>
      <protection/>
    </xf>
    <xf numFmtId="0" fontId="3" fillId="0" borderId="0" xfId="64" applyFont="1" applyFill="1" applyAlignment="1">
      <alignment vertical="top"/>
      <protection/>
    </xf>
    <xf numFmtId="0" fontId="3" fillId="0" borderId="0" xfId="64" applyFont="1" applyFill="1" applyAlignment="1">
      <alignment horizontal="left" wrapText="1" indent="1"/>
      <protection/>
    </xf>
    <xf numFmtId="164" fontId="3" fillId="0" borderId="0" xfId="69" applyNumberFormat="1" applyFont="1" applyFill="1" applyAlignment="1">
      <alignment vertical="top"/>
    </xf>
    <xf numFmtId="165" fontId="4" fillId="0" borderId="10" xfId="64" applyNumberFormat="1" applyFont="1" applyBorder="1">
      <alignment/>
      <protection/>
    </xf>
    <xf numFmtId="0" fontId="4" fillId="0" borderId="10" xfId="64" applyFont="1" applyBorder="1" applyAlignment="1">
      <alignment horizontal="left"/>
      <protection/>
    </xf>
    <xf numFmtId="0" fontId="3" fillId="0" borderId="0" xfId="64" applyFont="1" applyAlignment="1">
      <alignment horizontal="left"/>
      <protection/>
    </xf>
    <xf numFmtId="3" fontId="3" fillId="0" borderId="0" xfId="64" applyNumberFormat="1" applyFont="1" applyFill="1">
      <alignment/>
      <protection/>
    </xf>
    <xf numFmtId="166" fontId="3" fillId="0" borderId="0" xfId="64" applyNumberFormat="1" applyFont="1">
      <alignment/>
      <protection/>
    </xf>
    <xf numFmtId="3" fontId="4" fillId="0" borderId="0" xfId="64" applyNumberFormat="1" applyFont="1" applyAlignment="1">
      <alignment horizontal="center"/>
      <protection/>
    </xf>
    <xf numFmtId="3" fontId="3" fillId="0" borderId="0" xfId="49" applyNumberFormat="1" applyFont="1" applyFill="1" applyBorder="1" applyAlignment="1">
      <alignment vertical="top" wrapText="1"/>
    </xf>
    <xf numFmtId="4" fontId="3" fillId="0" borderId="0" xfId="64" applyNumberFormat="1" applyFont="1">
      <alignment/>
      <protection/>
    </xf>
    <xf numFmtId="165" fontId="4" fillId="0" borderId="10" xfId="64" applyNumberFormat="1" applyFont="1" applyFill="1" applyBorder="1" applyAlignment="1">
      <alignment/>
      <protection/>
    </xf>
    <xf numFmtId="3" fontId="4" fillId="0" borderId="10" xfId="64" applyNumberFormat="1" applyFont="1" applyFill="1" applyBorder="1" applyAlignment="1">
      <alignment/>
      <protection/>
    </xf>
    <xf numFmtId="4" fontId="6" fillId="0" borderId="10" xfId="64" applyNumberFormat="1" applyFont="1" applyFill="1" applyBorder="1">
      <alignment/>
      <protection/>
    </xf>
    <xf numFmtId="4" fontId="4" fillId="0" borderId="10" xfId="64" applyNumberFormat="1" applyFont="1" applyFill="1" applyBorder="1">
      <alignment/>
      <protection/>
    </xf>
    <xf numFmtId="165" fontId="3" fillId="0" borderId="0" xfId="49" applyNumberFormat="1" applyFont="1" applyFill="1" applyBorder="1" applyAlignment="1">
      <alignment vertical="top"/>
    </xf>
    <xf numFmtId="3" fontId="1" fillId="0" borderId="0" xfId="49" applyNumberFormat="1" applyFont="1" applyFill="1" applyBorder="1" applyAlignment="1">
      <alignment vertical="top"/>
    </xf>
    <xf numFmtId="0" fontId="3" fillId="0" borderId="0" xfId="64" applyNumberFormat="1" applyFont="1" applyFill="1" applyBorder="1" applyAlignment="1">
      <alignment vertical="top"/>
      <protection/>
    </xf>
    <xf numFmtId="0" fontId="3" fillId="0" borderId="0" xfId="67" applyNumberFormat="1" applyFont="1" applyFill="1" applyBorder="1" applyAlignment="1">
      <alignment horizontal="left" vertical="top" wrapText="1"/>
      <protection/>
    </xf>
    <xf numFmtId="49" fontId="3" fillId="0" borderId="0" xfId="67" applyNumberFormat="1" applyFont="1" applyFill="1" applyBorder="1" applyAlignment="1">
      <alignment horizontal="left" vertical="top" wrapText="1"/>
      <protection/>
    </xf>
    <xf numFmtId="3" fontId="3" fillId="0" borderId="0" xfId="49" applyNumberFormat="1" applyFont="1" applyFill="1" applyBorder="1" applyAlignment="1">
      <alignment vertical="top"/>
    </xf>
    <xf numFmtId="0" fontId="7" fillId="0" borderId="0" xfId="64" applyFont="1">
      <alignment/>
      <protection/>
    </xf>
    <xf numFmtId="49" fontId="3" fillId="0" borderId="0" xfId="64" applyNumberFormat="1" applyFont="1" applyAlignment="1">
      <alignment horizontal="left"/>
      <protection/>
    </xf>
    <xf numFmtId="49" fontId="3" fillId="0" borderId="0" xfId="64" applyNumberFormat="1" applyFont="1" applyFill="1" applyBorder="1" applyAlignment="1">
      <alignment horizontal="left"/>
      <protection/>
    </xf>
    <xf numFmtId="2" fontId="3" fillId="0" borderId="0" xfId="64" applyNumberFormat="1" applyFont="1" applyFill="1" applyBorder="1">
      <alignment/>
      <protection/>
    </xf>
    <xf numFmtId="169" fontId="3" fillId="0" borderId="0" xfId="47" applyNumberFormat="1" applyFont="1" applyFill="1" applyBorder="1" applyAlignment="1">
      <alignment horizontal="left"/>
    </xf>
    <xf numFmtId="49" fontId="3" fillId="0" borderId="0" xfId="64" applyNumberFormat="1" applyFont="1" applyBorder="1">
      <alignment/>
      <protection/>
    </xf>
    <xf numFmtId="165" fontId="4" fillId="0" borderId="10" xfId="64" applyNumberFormat="1" applyFont="1" applyFill="1" applyBorder="1">
      <alignment/>
      <protection/>
    </xf>
    <xf numFmtId="3" fontId="4" fillId="0" borderId="10" xfId="64" applyNumberFormat="1" applyFont="1" applyFill="1" applyBorder="1">
      <alignment/>
      <protection/>
    </xf>
    <xf numFmtId="49" fontId="4" fillId="0" borderId="10" xfId="64" applyNumberFormat="1" applyFont="1" applyFill="1" applyBorder="1" applyAlignment="1">
      <alignment horizontal="left"/>
      <protection/>
    </xf>
    <xf numFmtId="165" fontId="3" fillId="0" borderId="0" xfId="64" applyNumberFormat="1" applyFont="1" applyFill="1" applyBorder="1" applyAlignment="1">
      <alignment vertical="top"/>
      <protection/>
    </xf>
    <xf numFmtId="0" fontId="3" fillId="0" borderId="0" xfId="64" applyNumberFormat="1" applyFont="1" applyFill="1" applyBorder="1" applyAlignment="1">
      <alignment horizontal="left"/>
      <protection/>
    </xf>
    <xf numFmtId="166" fontId="3" fillId="0" borderId="0" xfId="64" applyNumberFormat="1" applyFont="1" applyFill="1" applyBorder="1" applyAlignment="1">
      <alignment horizontal="left"/>
      <protection/>
    </xf>
    <xf numFmtId="165" fontId="4" fillId="0" borderId="10" xfId="64" applyNumberFormat="1" applyFont="1" applyFill="1" applyBorder="1" applyAlignment="1">
      <alignment vertical="top"/>
      <protection/>
    </xf>
    <xf numFmtId="3" fontId="4" fillId="0" borderId="10" xfId="64" applyNumberFormat="1" applyFont="1" applyFill="1" applyBorder="1" applyAlignment="1">
      <alignment vertical="top"/>
      <protection/>
    </xf>
    <xf numFmtId="49" fontId="4" fillId="0" borderId="10" xfId="64" applyNumberFormat="1" applyFont="1" applyFill="1" applyBorder="1" applyAlignment="1">
      <alignment horizontal="left" vertical="top"/>
      <protection/>
    </xf>
    <xf numFmtId="0" fontId="4" fillId="0" borderId="10" xfId="64" applyNumberFormat="1" applyFont="1" applyFill="1" applyBorder="1" applyAlignment="1">
      <alignment horizontal="left"/>
      <protection/>
    </xf>
    <xf numFmtId="3" fontId="3" fillId="0" borderId="0" xfId="64" applyNumberFormat="1" applyFont="1" applyFill="1" applyBorder="1" applyAlignment="1">
      <alignment vertical="top"/>
      <protection/>
    </xf>
    <xf numFmtId="49" fontId="3" fillId="0" borderId="0" xfId="64" applyNumberFormat="1" applyFont="1" applyFill="1" applyBorder="1" applyAlignment="1">
      <alignment horizontal="left" vertical="top"/>
      <protection/>
    </xf>
    <xf numFmtId="0" fontId="3" fillId="0" borderId="0" xfId="64" applyNumberFormat="1" applyFont="1" applyFill="1" applyBorder="1" applyAlignment="1">
      <alignment horizontal="left" vertical="top"/>
      <protection/>
    </xf>
    <xf numFmtId="0" fontId="3" fillId="0" borderId="0" xfId="0" applyNumberFormat="1" applyFont="1" applyAlignment="1">
      <alignment horizontal="left"/>
    </xf>
    <xf numFmtId="164" fontId="4" fillId="0" borderId="0" xfId="69" applyNumberFormat="1" applyFont="1" applyFill="1" applyBorder="1" applyAlignment="1">
      <alignment horizontal="right"/>
    </xf>
    <xf numFmtId="0" fontId="3" fillId="0" borderId="0" xfId="64" applyFont="1" applyFill="1" applyBorder="1" applyAlignment="1">
      <alignment horizontal="left" vertical="top" wrapText="1"/>
      <protection/>
    </xf>
    <xf numFmtId="0" fontId="3" fillId="0" borderId="0" xfId="64" applyFont="1" applyFill="1" applyBorder="1" applyAlignment="1">
      <alignment horizontal="left" vertical="top"/>
      <protection/>
    </xf>
    <xf numFmtId="0" fontId="4" fillId="0" borderId="0" xfId="64" applyFont="1" applyFill="1" applyAlignment="1">
      <alignment vertical="top"/>
      <protection/>
    </xf>
    <xf numFmtId="3" fontId="3" fillId="0" borderId="0" xfId="64" applyNumberFormat="1" applyFont="1" applyFill="1" applyBorder="1" applyAlignment="1">
      <alignment vertical="top" wrapText="1"/>
      <protection/>
    </xf>
    <xf numFmtId="0" fontId="3" fillId="0" borderId="0" xfId="64" applyFont="1" applyFill="1" applyBorder="1" applyAlignment="1">
      <alignment horizontal="left"/>
      <protection/>
    </xf>
    <xf numFmtId="166" fontId="3" fillId="0" borderId="0" xfId="64" applyNumberFormat="1" applyFont="1" applyAlignment="1">
      <alignment horizontal="left"/>
      <protection/>
    </xf>
    <xf numFmtId="49" fontId="4" fillId="0" borderId="0" xfId="64" applyNumberFormat="1" applyFont="1" applyAlignment="1">
      <alignment horizontal="center"/>
      <protection/>
    </xf>
    <xf numFmtId="1" fontId="3" fillId="0" borderId="0" xfId="64" applyNumberFormat="1" applyFont="1">
      <alignment/>
      <protection/>
    </xf>
    <xf numFmtId="0" fontId="3" fillId="0" borderId="0" xfId="63" applyFont="1">
      <alignment/>
      <protection/>
    </xf>
    <xf numFmtId="3" fontId="3" fillId="0" borderId="0" xfId="65" applyNumberFormat="1" applyFont="1" applyBorder="1" applyAlignment="1">
      <alignment horizontal="right"/>
      <protection/>
    </xf>
    <xf numFmtId="3" fontId="3" fillId="0" borderId="0" xfId="63" applyNumberFormat="1" applyFont="1">
      <alignment/>
      <protection/>
    </xf>
    <xf numFmtId="0" fontId="3" fillId="0" borderId="0" xfId="63" applyFont="1" applyFill="1">
      <alignment/>
      <protection/>
    </xf>
    <xf numFmtId="173" fontId="4" fillId="0" borderId="10" xfId="63" applyNumberFormat="1" applyFont="1" applyBorder="1" applyAlignment="1">
      <alignment horizontal="right"/>
      <protection/>
    </xf>
    <xf numFmtId="0" fontId="4" fillId="0" borderId="10" xfId="63" applyFont="1" applyBorder="1">
      <alignment/>
      <protection/>
    </xf>
    <xf numFmtId="166" fontId="4" fillId="0" borderId="0" xfId="65" applyFont="1" applyBorder="1">
      <alignment/>
      <protection/>
    </xf>
    <xf numFmtId="165" fontId="4" fillId="0" borderId="0" xfId="65" applyNumberFormat="1" applyFont="1" applyBorder="1" applyAlignment="1">
      <alignment horizontal="right"/>
      <protection/>
    </xf>
    <xf numFmtId="0" fontId="4" fillId="0" borderId="0" xfId="63" applyFont="1">
      <alignment/>
      <protection/>
    </xf>
    <xf numFmtId="165" fontId="3" fillId="0" borderId="0" xfId="65" applyNumberFormat="1" applyFont="1" applyBorder="1" applyAlignment="1">
      <alignment horizontal="right"/>
      <protection/>
    </xf>
    <xf numFmtId="3" fontId="3" fillId="0" borderId="0" xfId="65" applyNumberFormat="1" applyFont="1" applyBorder="1">
      <alignment/>
      <protection/>
    </xf>
    <xf numFmtId="3" fontId="3" fillId="0" borderId="0" xfId="64" applyNumberFormat="1" applyFont="1" applyFill="1" applyAlignment="1">
      <alignment vertical="top"/>
      <protection/>
    </xf>
    <xf numFmtId="49" fontId="4" fillId="0" borderId="10" xfId="64" applyNumberFormat="1" applyFont="1" applyBorder="1">
      <alignment/>
      <protection/>
    </xf>
    <xf numFmtId="49" fontId="3" fillId="0" borderId="0" xfId="64" applyNumberFormat="1" applyFont="1">
      <alignment/>
      <protection/>
    </xf>
    <xf numFmtId="0" fontId="3" fillId="0" borderId="0" xfId="64" applyNumberFormat="1" applyFont="1" applyFill="1" applyAlignment="1">
      <alignment horizontal="left" vertical="top" wrapText="1"/>
      <protection/>
    </xf>
    <xf numFmtId="0" fontId="7" fillId="0" borderId="0" xfId="64" applyFont="1" applyFill="1" applyAlignment="1">
      <alignment vertical="top"/>
      <protection/>
    </xf>
    <xf numFmtId="0" fontId="10" fillId="0" borderId="0" xfId="64" applyFont="1" applyFill="1" applyAlignment="1">
      <alignment vertical="top"/>
      <protection/>
    </xf>
    <xf numFmtId="0" fontId="3" fillId="0" borderId="0" xfId="64" applyNumberFormat="1" applyFont="1">
      <alignment/>
      <protection/>
    </xf>
    <xf numFmtId="0" fontId="3" fillId="0" borderId="0" xfId="64" applyNumberFormat="1" applyFont="1" applyFill="1" applyBorder="1">
      <alignment/>
      <protection/>
    </xf>
    <xf numFmtId="0" fontId="4" fillId="0" borderId="10" xfId="64" applyNumberFormat="1" applyFont="1" applyBorder="1">
      <alignment/>
      <protection/>
    </xf>
    <xf numFmtId="166" fontId="3" fillId="0" borderId="0" xfId="0" applyFont="1" applyAlignment="1">
      <alignment/>
    </xf>
    <xf numFmtId="165" fontId="3" fillId="0" borderId="0" xfId="64" applyNumberFormat="1" applyFont="1" applyAlignment="1">
      <alignment/>
      <protection/>
    </xf>
    <xf numFmtId="49" fontId="3" fillId="0" borderId="0" xfId="64" applyNumberFormat="1" applyFont="1" applyAlignment="1">
      <alignment horizontal="left" vertical="top" wrapText="1"/>
      <protection/>
    </xf>
    <xf numFmtId="0" fontId="3" fillId="0" borderId="0" xfId="64" applyNumberFormat="1" applyFont="1" applyAlignment="1">
      <alignment horizontal="left" vertical="top" wrapText="1"/>
      <protection/>
    </xf>
    <xf numFmtId="0" fontId="3" fillId="0" borderId="0" xfId="64" applyNumberFormat="1" applyFont="1" applyFill="1" applyAlignment="1">
      <alignment vertical="top" wrapText="1"/>
      <protection/>
    </xf>
    <xf numFmtId="0" fontId="3" fillId="0" borderId="0" xfId="64" applyNumberFormat="1" applyFont="1" applyAlignment="1">
      <alignment horizontal="left" vertical="top" wrapText="1" indent="1"/>
      <protection/>
    </xf>
    <xf numFmtId="0" fontId="4" fillId="0" borderId="0" xfId="64" applyNumberFormat="1" applyFont="1" applyAlignment="1">
      <alignment horizontal="center"/>
      <protection/>
    </xf>
    <xf numFmtId="170" fontId="3" fillId="0" borderId="0" xfId="64" applyNumberFormat="1" applyFont="1">
      <alignment/>
      <protection/>
    </xf>
    <xf numFmtId="49" fontId="3" fillId="0" borderId="10" xfId="64" applyNumberFormat="1" applyFont="1" applyBorder="1" applyAlignment="1">
      <alignment horizontal="left"/>
      <protection/>
    </xf>
    <xf numFmtId="0" fontId="3" fillId="0" borderId="0" xfId="63" applyNumberFormat="1" applyFont="1">
      <alignment/>
      <protection/>
    </xf>
    <xf numFmtId="0" fontId="3" fillId="0" borderId="0" xfId="63" applyFont="1" applyAlignment="1">
      <alignment/>
      <protection/>
    </xf>
    <xf numFmtId="174" fontId="3" fillId="0" borderId="0" xfId="50" applyNumberFormat="1" applyFont="1" applyAlignment="1">
      <alignment/>
    </xf>
    <xf numFmtId="3" fontId="4" fillId="0" borderId="0" xfId="63" applyNumberFormat="1" applyFont="1" applyBorder="1" applyAlignment="1">
      <alignment horizontal="right"/>
      <protection/>
    </xf>
    <xf numFmtId="0" fontId="3" fillId="0" borderId="0" xfId="63" applyFont="1" applyBorder="1">
      <alignment/>
      <protection/>
    </xf>
    <xf numFmtId="3" fontId="3" fillId="0" borderId="0" xfId="63" applyNumberFormat="1" applyFont="1" applyFill="1" applyAlignment="1">
      <alignment horizontal="right"/>
      <protection/>
    </xf>
    <xf numFmtId="49" fontId="3" fillId="0" borderId="0" xfId="63" applyNumberFormat="1" applyFont="1" applyAlignment="1">
      <alignment horizontal="left"/>
      <protection/>
    </xf>
    <xf numFmtId="0" fontId="3" fillId="0" borderId="0" xfId="63" applyFont="1" applyAlignment="1">
      <alignment vertical="top"/>
      <protection/>
    </xf>
    <xf numFmtId="3" fontId="3" fillId="0" borderId="0" xfId="63" applyNumberFormat="1" applyFont="1" applyAlignment="1">
      <alignment horizontal="right"/>
      <protection/>
    </xf>
    <xf numFmtId="0" fontId="3" fillId="0" borderId="0" xfId="63" applyNumberFormat="1" applyFont="1" applyFill="1" applyAlignment="1">
      <alignment horizontal="left"/>
      <protection/>
    </xf>
    <xf numFmtId="0" fontId="3" fillId="0" borderId="0" xfId="63" applyNumberFormat="1" applyFont="1" applyAlignment="1">
      <alignment horizontal="left"/>
      <protection/>
    </xf>
    <xf numFmtId="0" fontId="3" fillId="0" borderId="0" xfId="63" applyNumberFormat="1" applyFont="1" applyFill="1" applyAlignment="1">
      <alignment horizontal="left" vertical="top" wrapText="1"/>
      <protection/>
    </xf>
    <xf numFmtId="49" fontId="3" fillId="0" borderId="0" xfId="63" applyNumberFormat="1" applyFont="1" applyFill="1" applyAlignment="1">
      <alignment horizontal="left" vertical="top" wrapText="1"/>
      <protection/>
    </xf>
    <xf numFmtId="3" fontId="3" fillId="0" borderId="0" xfId="63" applyNumberFormat="1" applyFont="1" applyAlignment="1">
      <alignment horizontal="right" vertical="top"/>
      <protection/>
    </xf>
    <xf numFmtId="49" fontId="3" fillId="0" borderId="0" xfId="63" applyNumberFormat="1" applyFont="1">
      <alignment/>
      <protection/>
    </xf>
    <xf numFmtId="49" fontId="4" fillId="0" borderId="10" xfId="64" applyNumberFormat="1" applyFont="1" applyBorder="1" applyAlignment="1">
      <alignment horizontal="left"/>
      <protection/>
    </xf>
    <xf numFmtId="0" fontId="3" fillId="0" borderId="0" xfId="63" applyNumberFormat="1" applyFont="1" applyAlignment="1">
      <alignment horizontal="left" vertical="top" wrapText="1"/>
      <protection/>
    </xf>
    <xf numFmtId="0" fontId="3" fillId="0" borderId="0" xfId="63" applyNumberFormat="1" applyFont="1" applyAlignment="1">
      <alignment horizontal="left" vertical="top"/>
      <protection/>
    </xf>
    <xf numFmtId="166" fontId="3" fillId="0" borderId="0" xfId="63" applyNumberFormat="1" applyFont="1" applyAlignment="1">
      <alignment horizontal="left" vertical="top" wrapText="1"/>
      <protection/>
    </xf>
    <xf numFmtId="49" fontId="3" fillId="0" borderId="0" xfId="63" applyNumberFormat="1" applyFont="1" applyAlignment="1">
      <alignment horizontal="left" vertical="top"/>
      <protection/>
    </xf>
    <xf numFmtId="1" fontId="3" fillId="0" borderId="0" xfId="63" applyNumberFormat="1" applyFont="1">
      <alignment/>
      <protection/>
    </xf>
    <xf numFmtId="176" fontId="3" fillId="0" borderId="0" xfId="45" applyFont="1" applyAlignment="1">
      <alignment/>
    </xf>
    <xf numFmtId="173" fontId="3" fillId="0" borderId="0" xfId="63" applyNumberFormat="1" applyFont="1" applyAlignment="1">
      <alignment vertical="top"/>
      <protection/>
    </xf>
    <xf numFmtId="173" fontId="3" fillId="0" borderId="0" xfId="63" applyNumberFormat="1" applyFont="1" applyBorder="1">
      <alignment/>
      <protection/>
    </xf>
    <xf numFmtId="177" fontId="4" fillId="0" borderId="10" xfId="63" applyNumberFormat="1" applyFont="1" applyBorder="1" applyAlignment="1">
      <alignment/>
      <protection/>
    </xf>
    <xf numFmtId="173" fontId="4" fillId="0" borderId="10" xfId="63" applyNumberFormat="1" applyFont="1" applyBorder="1" applyAlignment="1">
      <alignment/>
      <protection/>
    </xf>
    <xf numFmtId="0" fontId="4" fillId="0" borderId="10" xfId="63" applyNumberFormat="1" applyFont="1" applyBorder="1">
      <alignment/>
      <protection/>
    </xf>
    <xf numFmtId="0" fontId="4" fillId="0" borderId="10" xfId="63" applyNumberFormat="1" applyFont="1" applyBorder="1" applyAlignment="1">
      <alignment horizontal="left"/>
      <protection/>
    </xf>
    <xf numFmtId="0" fontId="3" fillId="0" borderId="0" xfId="63" applyFont="1" applyFill="1" applyAlignment="1">
      <alignment vertical="top"/>
      <protection/>
    </xf>
    <xf numFmtId="173" fontId="3" fillId="0" borderId="0" xfId="63" applyNumberFormat="1" applyFont="1" applyFill="1" applyAlignment="1">
      <alignment vertical="top"/>
      <protection/>
    </xf>
    <xf numFmtId="0" fontId="3" fillId="0" borderId="0" xfId="63" applyNumberFormat="1" applyFont="1" applyBorder="1">
      <alignment/>
      <protection/>
    </xf>
    <xf numFmtId="166" fontId="3" fillId="0" borderId="0" xfId="63" applyNumberFormat="1" applyFont="1" applyFill="1" applyAlignment="1">
      <alignment horizontal="left" vertical="top" wrapText="1"/>
      <protection/>
    </xf>
    <xf numFmtId="173" fontId="3" fillId="0" borderId="0" xfId="63" applyNumberFormat="1" applyFont="1">
      <alignment/>
      <protection/>
    </xf>
    <xf numFmtId="0" fontId="3" fillId="0" borderId="0" xfId="64" applyFont="1" applyAlignment="1">
      <alignment horizontal="right"/>
      <protection/>
    </xf>
    <xf numFmtId="166" fontId="3" fillId="0" borderId="0" xfId="0" applyFont="1" applyFill="1" applyAlignment="1">
      <alignment/>
    </xf>
    <xf numFmtId="174" fontId="3" fillId="0" borderId="0" xfId="50" applyNumberFormat="1" applyFont="1" applyBorder="1" applyAlignment="1">
      <alignment/>
    </xf>
    <xf numFmtId="178" fontId="3" fillId="0" borderId="0" xfId="63" applyNumberFormat="1" applyFont="1">
      <alignment/>
      <protection/>
    </xf>
    <xf numFmtId="172" fontId="4" fillId="0" borderId="10" xfId="63" applyNumberFormat="1" applyFont="1" applyBorder="1" applyAlignment="1">
      <alignment/>
      <protection/>
    </xf>
    <xf numFmtId="49" fontId="4" fillId="0" borderId="10" xfId="63" applyNumberFormat="1" applyFont="1" applyBorder="1" applyAlignment="1">
      <alignment horizontal="left"/>
      <protection/>
    </xf>
    <xf numFmtId="177" fontId="3" fillId="0" borderId="0" xfId="63" applyNumberFormat="1" applyFont="1" applyAlignment="1">
      <alignment vertical="top"/>
      <protection/>
    </xf>
    <xf numFmtId="0" fontId="3" fillId="0" borderId="0" xfId="63" applyNumberFormat="1" applyFont="1" applyAlignment="1" quotePrefix="1">
      <alignment horizontal="left" vertical="top" wrapText="1"/>
      <protection/>
    </xf>
    <xf numFmtId="49" fontId="3" fillId="0" borderId="0" xfId="63" applyNumberFormat="1" applyFont="1" applyAlignment="1" quotePrefix="1">
      <alignment horizontal="left" vertical="top" wrapText="1"/>
      <protection/>
    </xf>
    <xf numFmtId="165" fontId="3" fillId="0" borderId="0" xfId="63" applyNumberFormat="1" applyFont="1" applyAlignment="1">
      <alignment vertical="top"/>
      <protection/>
    </xf>
    <xf numFmtId="166" fontId="3" fillId="0" borderId="0" xfId="63" applyNumberFormat="1" applyFont="1" applyFill="1" applyAlignment="1" quotePrefix="1">
      <alignment horizontal="left" vertical="top" wrapText="1"/>
      <protection/>
    </xf>
    <xf numFmtId="0" fontId="11" fillId="0" borderId="0" xfId="63" applyFont="1">
      <alignment/>
      <protection/>
    </xf>
    <xf numFmtId="0" fontId="11" fillId="0" borderId="0" xfId="63" applyNumberFormat="1" applyFont="1">
      <alignment/>
      <protection/>
    </xf>
    <xf numFmtId="178" fontId="11" fillId="0" borderId="0" xfId="63" applyNumberFormat="1" applyFont="1">
      <alignment/>
      <protection/>
    </xf>
    <xf numFmtId="0" fontId="11" fillId="0" borderId="0" xfId="63" applyNumberFormat="1" applyFont="1" applyBorder="1">
      <alignment/>
      <protection/>
    </xf>
    <xf numFmtId="177" fontId="12" fillId="0" borderId="10" xfId="63" applyNumberFormat="1" applyFont="1" applyBorder="1" applyAlignment="1">
      <alignment/>
      <protection/>
    </xf>
    <xf numFmtId="0" fontId="12" fillId="0" borderId="10" xfId="63" applyFont="1" applyBorder="1">
      <alignment/>
      <protection/>
    </xf>
    <xf numFmtId="49" fontId="12" fillId="0" borderId="10" xfId="63" applyNumberFormat="1" applyFont="1" applyBorder="1" applyAlignment="1">
      <alignment horizontal="left"/>
      <protection/>
    </xf>
    <xf numFmtId="177" fontId="11" fillId="0" borderId="0" xfId="63" applyNumberFormat="1" applyFont="1" applyAlignment="1">
      <alignment vertical="top"/>
      <protection/>
    </xf>
    <xf numFmtId="177" fontId="11" fillId="0" borderId="0" xfId="63" applyNumberFormat="1" applyFont="1">
      <alignment/>
      <protection/>
    </xf>
    <xf numFmtId="0" fontId="11" fillId="0" borderId="0" xfId="63" applyNumberFormat="1" applyFont="1" applyAlignment="1" quotePrefix="1">
      <alignment horizontal="left" vertical="top" wrapText="1"/>
      <protection/>
    </xf>
    <xf numFmtId="49" fontId="11" fillId="0" borderId="0" xfId="63" applyNumberFormat="1" applyFont="1" applyAlignment="1" quotePrefix="1">
      <alignment horizontal="left" vertical="top" wrapText="1"/>
      <protection/>
    </xf>
    <xf numFmtId="0" fontId="11" fillId="0" borderId="0" xfId="63" applyFont="1" applyAlignment="1">
      <alignment vertical="top"/>
      <protection/>
    </xf>
    <xf numFmtId="165" fontId="11" fillId="0" borderId="0" xfId="63" applyNumberFormat="1" applyFont="1" applyAlignment="1">
      <alignment vertical="top"/>
      <protection/>
    </xf>
    <xf numFmtId="49" fontId="11" fillId="0" borderId="0" xfId="64" applyNumberFormat="1" applyFont="1" applyFill="1" applyBorder="1" applyAlignment="1">
      <alignment horizontal="left" vertical="top"/>
      <protection/>
    </xf>
    <xf numFmtId="49" fontId="11" fillId="0" borderId="0" xfId="63" applyNumberFormat="1" applyFont="1" applyFill="1" applyAlignment="1" quotePrefix="1">
      <alignment horizontal="left" vertical="top" wrapText="1"/>
      <protection/>
    </xf>
    <xf numFmtId="0" fontId="39" fillId="0" borderId="0" xfId="64" applyFont="1">
      <alignment/>
      <protection/>
    </xf>
    <xf numFmtId="2" fontId="3" fillId="0" borderId="0" xfId="63" applyNumberFormat="1" applyFont="1">
      <alignment/>
      <protection/>
    </xf>
    <xf numFmtId="177" fontId="4" fillId="0" borderId="10" xfId="63" applyNumberFormat="1" applyFont="1" applyBorder="1" applyAlignment="1">
      <alignment horizontal="right"/>
      <protection/>
    </xf>
    <xf numFmtId="173" fontId="3" fillId="0" borderId="0" xfId="63" applyNumberFormat="1" applyFont="1" applyAlignment="1">
      <alignment horizontal="right" vertical="top" wrapText="1"/>
      <protection/>
    </xf>
    <xf numFmtId="176" fontId="3" fillId="0" borderId="0" xfId="45" applyFont="1" applyBorder="1" applyAlignment="1">
      <alignment/>
    </xf>
    <xf numFmtId="0" fontId="3" fillId="0" borderId="0" xfId="63" applyFont="1" applyBorder="1" applyAlignment="1">
      <alignment/>
      <protection/>
    </xf>
    <xf numFmtId="49" fontId="3" fillId="0" borderId="0" xfId="63" applyNumberFormat="1" applyFont="1" applyBorder="1" applyAlignment="1">
      <alignment/>
      <protection/>
    </xf>
    <xf numFmtId="172" fontId="3" fillId="0" borderId="0" xfId="63" applyNumberFormat="1" applyFont="1" applyAlignment="1">
      <alignment horizontal="right" vertical="top" wrapText="1"/>
      <protection/>
    </xf>
    <xf numFmtId="177" fontId="3" fillId="0" borderId="0" xfId="63" applyNumberFormat="1" applyFont="1" applyAlignment="1">
      <alignment horizontal="right" vertical="top" wrapText="1"/>
      <protection/>
    </xf>
    <xf numFmtId="166" fontId="3" fillId="0" borderId="0" xfId="64" applyNumberFormat="1" applyFont="1" applyAlignment="1">
      <alignment horizontal="left" vertical="top"/>
      <protection/>
    </xf>
    <xf numFmtId="49" fontId="3" fillId="0" borderId="0" xfId="64" applyNumberFormat="1" applyFont="1" applyAlignment="1">
      <alignment horizontal="left" vertical="top"/>
      <protection/>
    </xf>
    <xf numFmtId="4" fontId="3" fillId="0" borderId="0" xfId="63" applyNumberFormat="1" applyFont="1">
      <alignment/>
      <protection/>
    </xf>
    <xf numFmtId="0" fontId="3" fillId="0" borderId="10" xfId="64" applyNumberFormat="1" applyFont="1" applyFill="1" applyBorder="1" applyAlignment="1">
      <alignment horizontal="center"/>
      <protection/>
    </xf>
    <xf numFmtId="173" fontId="3" fillId="0" borderId="0" xfId="63" applyNumberFormat="1" applyFont="1" applyAlignment="1">
      <alignment horizontal="center" vertical="top" wrapText="1"/>
      <protection/>
    </xf>
    <xf numFmtId="167" fontId="3" fillId="0" borderId="0" xfId="64" applyNumberFormat="1" applyFont="1" applyFill="1" applyBorder="1" applyAlignment="1">
      <alignment horizontal="center"/>
      <protection/>
    </xf>
    <xf numFmtId="0" fontId="3" fillId="0" borderId="0" xfId="47" applyNumberFormat="1" applyFont="1" applyFill="1" applyBorder="1" applyAlignment="1">
      <alignment horizontal="center"/>
    </xf>
    <xf numFmtId="0" fontId="3" fillId="0" borderId="0" xfId="64" applyNumberFormat="1" applyFont="1" applyFill="1" applyBorder="1" applyAlignment="1">
      <alignment horizontal="center"/>
      <protection/>
    </xf>
    <xf numFmtId="0" fontId="3" fillId="0" borderId="0" xfId="64" applyNumberFormat="1" applyFont="1" applyBorder="1" applyAlignment="1">
      <alignment horizontal="center"/>
      <protection/>
    </xf>
    <xf numFmtId="0" fontId="3" fillId="0" borderId="0" xfId="64" applyFont="1" applyFill="1" applyAlignment="1">
      <alignment horizontal="center"/>
      <protection/>
    </xf>
    <xf numFmtId="0" fontId="3" fillId="0" borderId="0" xfId="47" applyNumberFormat="1" applyFont="1" applyFill="1" applyAlignment="1">
      <alignment horizontal="center"/>
    </xf>
    <xf numFmtId="0" fontId="3" fillId="0" borderId="0" xfId="47" applyNumberFormat="1" applyFont="1" applyAlignment="1">
      <alignment horizontal="center"/>
    </xf>
    <xf numFmtId="169" fontId="3" fillId="0" borderId="10" xfId="47" applyNumberFormat="1" applyFont="1" applyFill="1" applyBorder="1" applyAlignment="1">
      <alignment horizontal="center"/>
    </xf>
    <xf numFmtId="169" fontId="3" fillId="0" borderId="0" xfId="47" applyNumberFormat="1" applyFont="1" applyFill="1" applyBorder="1" applyAlignment="1">
      <alignment horizontal="center"/>
    </xf>
    <xf numFmtId="3" fontId="4" fillId="33" borderId="10" xfId="63" applyNumberFormat="1" applyFont="1" applyFill="1" applyBorder="1" applyAlignment="1">
      <alignment horizontal="right"/>
      <protection/>
    </xf>
    <xf numFmtId="165" fontId="4" fillId="33" borderId="10" xfId="63" applyNumberFormat="1" applyFont="1" applyFill="1" applyBorder="1" applyAlignment="1">
      <alignment horizontal="right"/>
      <protection/>
    </xf>
    <xf numFmtId="0" fontId="4" fillId="33" borderId="10" xfId="63" applyFont="1" applyFill="1" applyBorder="1">
      <alignment/>
      <protection/>
    </xf>
    <xf numFmtId="165" fontId="3" fillId="0" borderId="0" xfId="63" applyNumberFormat="1" applyFont="1">
      <alignment/>
      <protection/>
    </xf>
    <xf numFmtId="166" fontId="3" fillId="0" borderId="0" xfId="63" applyNumberFormat="1" applyFont="1">
      <alignment/>
      <protection/>
    </xf>
    <xf numFmtId="166" fontId="3" fillId="0" borderId="0" xfId="63" applyNumberFormat="1" applyFont="1" applyAlignment="1">
      <alignment horizontal="left" indent="1"/>
      <protection/>
    </xf>
    <xf numFmtId="165" fontId="4" fillId="33" borderId="0" xfId="63" applyNumberFormat="1" applyFont="1" applyFill="1" applyBorder="1" applyAlignment="1">
      <alignment horizontal="right"/>
      <protection/>
    </xf>
    <xf numFmtId="0" fontId="4" fillId="33" borderId="0" xfId="63" applyFont="1" applyFill="1" applyBorder="1">
      <alignment/>
      <protection/>
    </xf>
    <xf numFmtId="165" fontId="3" fillId="0" borderId="0" xfId="63" applyNumberFormat="1" applyFont="1" applyAlignment="1">
      <alignment horizontal="right"/>
      <protection/>
    </xf>
    <xf numFmtId="165" fontId="3" fillId="0" borderId="0" xfId="62" applyNumberFormat="1" applyFont="1">
      <alignment/>
      <protection/>
    </xf>
    <xf numFmtId="166" fontId="3" fillId="0" borderId="0" xfId="62" applyFont="1" applyAlignment="1">
      <alignment horizontal="left" indent="1"/>
      <protection/>
    </xf>
    <xf numFmtId="3" fontId="4" fillId="33" borderId="0" xfId="63" applyNumberFormat="1" applyFont="1" applyFill="1" applyBorder="1" applyAlignment="1">
      <alignment horizontal="left"/>
      <protection/>
    </xf>
    <xf numFmtId="0" fontId="3" fillId="0" borderId="0" xfId="66" applyFont="1">
      <alignment/>
      <protection/>
    </xf>
    <xf numFmtId="3" fontId="3" fillId="0" borderId="0" xfId="66" applyNumberFormat="1" applyFont="1">
      <alignment/>
      <protection/>
    </xf>
    <xf numFmtId="176" fontId="3" fillId="0" borderId="0" xfId="45" applyNumberFormat="1" applyFont="1" applyBorder="1" applyAlignment="1">
      <alignment/>
    </xf>
    <xf numFmtId="0" fontId="3" fillId="0" borderId="10" xfId="66" applyFont="1" applyBorder="1">
      <alignment/>
      <protection/>
    </xf>
    <xf numFmtId="3" fontId="3" fillId="0" borderId="10" xfId="62" applyNumberFormat="1" applyFont="1" applyBorder="1" applyAlignment="1">
      <alignment vertical="top" wrapText="1"/>
      <protection/>
    </xf>
    <xf numFmtId="166" fontId="4" fillId="0" borderId="0" xfId="54" applyNumberFormat="1" applyFont="1" applyFill="1">
      <alignment/>
      <protection/>
    </xf>
    <xf numFmtId="165" fontId="4" fillId="33" borderId="0" xfId="62" applyNumberFormat="1" applyFont="1" applyFill="1" applyAlignment="1">
      <alignment vertical="top" wrapText="1"/>
      <protection/>
    </xf>
    <xf numFmtId="3" fontId="4" fillId="33" borderId="0" xfId="62" applyNumberFormat="1" applyFont="1" applyFill="1" applyAlignment="1">
      <alignment vertical="top" wrapText="1"/>
      <protection/>
    </xf>
    <xf numFmtId="3" fontId="4" fillId="33" borderId="0" xfId="63" applyNumberFormat="1" applyFont="1" applyFill="1" applyAlignment="1">
      <alignment horizontal="left"/>
      <protection/>
    </xf>
    <xf numFmtId="166" fontId="4" fillId="33" borderId="0" xfId="62" applyNumberFormat="1" applyFont="1" applyFill="1" applyAlignment="1">
      <alignment horizontal="left" vertical="top" wrapText="1" indent="1"/>
      <protection/>
    </xf>
    <xf numFmtId="166" fontId="3" fillId="0" borderId="0" xfId="54" applyNumberFormat="1" applyFont="1" applyFill="1">
      <alignment/>
      <protection/>
    </xf>
    <xf numFmtId="3" fontId="3" fillId="0" borderId="0" xfId="62" applyNumberFormat="1" applyFont="1" applyAlignment="1">
      <alignment vertical="top" wrapText="1"/>
      <protection/>
    </xf>
    <xf numFmtId="166" fontId="3" fillId="0" borderId="0" xfId="62" applyNumberFormat="1" applyFont="1" applyAlignment="1">
      <alignment horizontal="left" vertical="top" wrapText="1"/>
      <protection/>
    </xf>
    <xf numFmtId="166" fontId="3" fillId="0" borderId="0" xfId="62" applyNumberFormat="1" applyFont="1" applyFill="1" applyAlignment="1">
      <alignment horizontal="left" vertical="top" wrapText="1" indent="1"/>
      <protection/>
    </xf>
    <xf numFmtId="3" fontId="28" fillId="0" borderId="0" xfId="62" applyNumberFormat="1" applyFont="1" applyAlignment="1">
      <alignment vertical="top" wrapText="1"/>
      <protection/>
    </xf>
    <xf numFmtId="166" fontId="3" fillId="0" borderId="0" xfId="62" applyFont="1" applyFill="1" applyAlignment="1">
      <alignment vertical="top" wrapText="1"/>
      <protection/>
    </xf>
    <xf numFmtId="166" fontId="3" fillId="0" borderId="0" xfId="62" applyFont="1" applyFill="1" applyAlignment="1">
      <alignment horizontal="left" vertical="top" wrapText="1" indent="1"/>
      <protection/>
    </xf>
    <xf numFmtId="0" fontId="4" fillId="0" borderId="0" xfId="66" applyFont="1">
      <alignment/>
      <protection/>
    </xf>
    <xf numFmtId="164" fontId="3" fillId="0" borderId="0" xfId="69" applyNumberFormat="1" applyFont="1" applyFill="1" applyAlignment="1">
      <alignment/>
    </xf>
    <xf numFmtId="3" fontId="3" fillId="0" borderId="0" xfId="62" applyNumberFormat="1" applyFont="1">
      <alignment/>
      <protection/>
    </xf>
    <xf numFmtId="166" fontId="3" fillId="0" borderId="0" xfId="62" applyNumberFormat="1" applyFont="1" applyAlignment="1">
      <alignment horizontal="left"/>
      <protection/>
    </xf>
    <xf numFmtId="166" fontId="3" fillId="0" borderId="0" xfId="62" applyNumberFormat="1" applyFont="1" applyFill="1" applyAlignment="1">
      <alignment horizontal="left"/>
      <protection/>
    </xf>
    <xf numFmtId="165" fontId="4" fillId="33" borderId="0" xfId="62" applyNumberFormat="1" applyFont="1" applyFill="1">
      <alignment/>
      <protection/>
    </xf>
    <xf numFmtId="3" fontId="4" fillId="33" borderId="0" xfId="62" applyNumberFormat="1" applyFont="1" applyFill="1">
      <alignment/>
      <protection/>
    </xf>
    <xf numFmtId="166" fontId="4" fillId="33" borderId="0" xfId="62" applyNumberFormat="1" applyFont="1" applyFill="1" applyAlignment="1">
      <alignment horizontal="left"/>
      <protection/>
    </xf>
    <xf numFmtId="166" fontId="3" fillId="0" borderId="0" xfId="62" applyNumberFormat="1" applyFont="1" applyFill="1" applyAlignment="1">
      <alignment horizontal="left" vertical="top" wrapText="1"/>
      <protection/>
    </xf>
    <xf numFmtId="166" fontId="4" fillId="0" borderId="0" xfId="62" applyNumberFormat="1" applyFont="1" applyFill="1" applyAlignment="1">
      <alignment horizontal="left"/>
      <protection/>
    </xf>
    <xf numFmtId="164" fontId="4" fillId="33" borderId="10" xfId="69" applyNumberFormat="1" applyFont="1" applyFill="1" applyBorder="1" applyAlignment="1">
      <alignment horizontal="right"/>
    </xf>
    <xf numFmtId="3" fontId="4" fillId="0" borderId="0" xfId="63" applyNumberFormat="1" applyFont="1" applyFill="1" applyBorder="1" applyAlignment="1">
      <alignment horizontal="right"/>
      <protection/>
    </xf>
    <xf numFmtId="0" fontId="4" fillId="0" borderId="0" xfId="63" applyFont="1" applyFill="1" applyBorder="1">
      <alignment/>
      <protection/>
    </xf>
    <xf numFmtId="165" fontId="39" fillId="0" borderId="0" xfId="63" applyNumberFormat="1" applyFont="1" applyAlignment="1">
      <alignment horizontal="right"/>
      <protection/>
    </xf>
    <xf numFmtId="0" fontId="3" fillId="0" borderId="0" xfId="66" applyFont="1" applyAlignment="1">
      <alignment vertical="top" wrapText="1"/>
      <protection/>
    </xf>
    <xf numFmtId="0" fontId="3" fillId="0" borderId="0" xfId="66" applyFont="1" applyAlignment="1">
      <alignment horizontal="right" vertical="top"/>
      <protection/>
    </xf>
    <xf numFmtId="0" fontId="3" fillId="0" borderId="0" xfId="66" applyFont="1" applyAlignment="1">
      <alignment vertical="top"/>
      <protection/>
    </xf>
    <xf numFmtId="166" fontId="3" fillId="0" borderId="0" xfId="56" applyNumberFormat="1" applyFont="1" applyFill="1">
      <alignment/>
      <protection/>
    </xf>
    <xf numFmtId="166" fontId="4" fillId="33" borderId="0" xfId="62" applyFont="1" applyFill="1" applyAlignment="1">
      <alignment horizontal="left"/>
      <protection/>
    </xf>
    <xf numFmtId="165" fontId="3" fillId="0" borderId="0" xfId="62" applyNumberFormat="1" applyFont="1" applyAlignment="1">
      <alignment vertical="top" wrapText="1"/>
      <protection/>
    </xf>
    <xf numFmtId="166" fontId="3" fillId="0" borderId="0" xfId="66" applyNumberFormat="1" applyFont="1" applyAlignment="1">
      <alignment horizontal="left" vertical="top" wrapText="1"/>
      <protection/>
    </xf>
    <xf numFmtId="166" fontId="3" fillId="0" borderId="0" xfId="66" applyNumberFormat="1" applyFont="1" applyAlignment="1">
      <alignment horizontal="right" vertical="top"/>
      <protection/>
    </xf>
    <xf numFmtId="166" fontId="3" fillId="0" borderId="0" xfId="66" applyNumberFormat="1" applyFont="1" applyAlignment="1">
      <alignment horizontal="left" vertical="top"/>
      <protection/>
    </xf>
    <xf numFmtId="166" fontId="3" fillId="0" borderId="0" xfId="62" applyFont="1" applyAlignment="1">
      <alignment horizontal="left"/>
      <protection/>
    </xf>
    <xf numFmtId="166" fontId="3" fillId="0" borderId="0" xfId="62" applyFont="1" applyFill="1" applyAlignment="1">
      <alignment horizontal="left"/>
      <protection/>
    </xf>
    <xf numFmtId="166" fontId="4" fillId="0" borderId="0" xfId="56" applyNumberFormat="1" applyFont="1" applyFill="1">
      <alignment/>
      <protection/>
    </xf>
    <xf numFmtId="166" fontId="3" fillId="0" borderId="0" xfId="62" applyFont="1" applyFill="1" applyAlignment="1">
      <alignment horizontal="left" vertical="top" wrapText="1"/>
      <protection/>
    </xf>
    <xf numFmtId="3" fontId="4" fillId="0" borderId="0" xfId="62" applyNumberFormat="1" applyFont="1">
      <alignment/>
      <protection/>
    </xf>
    <xf numFmtId="166" fontId="4" fillId="0" borderId="0" xfId="57" applyNumberFormat="1" applyFont="1" applyFill="1">
      <alignment/>
      <protection/>
    </xf>
    <xf numFmtId="166" fontId="4" fillId="33" borderId="0" xfId="62" applyFont="1" applyFill="1" applyAlignment="1">
      <alignment horizontal="left" vertical="top" wrapText="1" indent="1"/>
      <protection/>
    </xf>
    <xf numFmtId="166" fontId="3" fillId="0" borderId="0" xfId="57" applyNumberFormat="1" applyFont="1" applyFill="1">
      <alignment/>
      <protection/>
    </xf>
    <xf numFmtId="166" fontId="3" fillId="0" borderId="0" xfId="62" applyFont="1" applyAlignment="1">
      <alignment vertical="top" wrapText="1"/>
      <protection/>
    </xf>
    <xf numFmtId="166" fontId="3" fillId="0" borderId="0" xfId="66" applyNumberFormat="1" applyFont="1" applyAlignment="1">
      <alignment vertical="top" wrapText="1"/>
      <protection/>
    </xf>
    <xf numFmtId="166" fontId="3" fillId="0" borderId="0" xfId="66" applyNumberFormat="1" applyFont="1" applyAlignment="1">
      <alignment horizontal="left" vertical="top" indent="1"/>
      <protection/>
    </xf>
    <xf numFmtId="0" fontId="3" fillId="0" borderId="0" xfId="66" applyFont="1" applyFill="1" applyAlignment="1">
      <alignment vertical="top" wrapText="1"/>
      <protection/>
    </xf>
    <xf numFmtId="0" fontId="3" fillId="0" borderId="0" xfId="66" applyFont="1" applyAlignment="1">
      <alignment horizontal="left" vertical="top" indent="1"/>
      <protection/>
    </xf>
    <xf numFmtId="167" fontId="32" fillId="0" borderId="0" xfId="64" applyNumberFormat="1" applyFont="1" applyFill="1" applyBorder="1" applyAlignment="1">
      <alignment vertical="center" wrapText="1"/>
      <protection/>
    </xf>
    <xf numFmtId="0" fontId="32" fillId="0" borderId="0" xfId="64" applyFont="1" applyFill="1" applyBorder="1" applyAlignment="1">
      <alignment vertical="center"/>
      <protection/>
    </xf>
    <xf numFmtId="167" fontId="32" fillId="34" borderId="0" xfId="64" applyNumberFormat="1" applyFont="1" applyFill="1" applyBorder="1" applyAlignment="1">
      <alignment horizontal="right" vertical="center" wrapText="1"/>
      <protection/>
    </xf>
    <xf numFmtId="0" fontId="32" fillId="34" borderId="0" xfId="64" applyFont="1" applyFill="1" applyBorder="1" applyAlignment="1">
      <alignment horizontal="center" vertical="center"/>
      <protection/>
    </xf>
    <xf numFmtId="166" fontId="4" fillId="0" borderId="0" xfId="58" applyNumberFormat="1" applyFont="1" applyFill="1">
      <alignment/>
      <protection/>
    </xf>
    <xf numFmtId="166" fontId="3" fillId="0" borderId="0" xfId="58" applyNumberFormat="1" applyFont="1" applyFill="1">
      <alignment/>
      <protection/>
    </xf>
    <xf numFmtId="166" fontId="3" fillId="0" borderId="0" xfId="62" applyFont="1" applyAlignment="1">
      <alignment horizontal="left" vertical="top" wrapText="1"/>
      <protection/>
    </xf>
    <xf numFmtId="166" fontId="3" fillId="0" borderId="0" xfId="66" applyNumberFormat="1" applyFont="1" applyAlignment="1">
      <alignment vertical="top"/>
      <protection/>
    </xf>
    <xf numFmtId="166" fontId="3" fillId="0" borderId="0" xfId="66" applyNumberFormat="1" applyFont="1" applyAlignment="1">
      <alignment horizontal="left" vertical="top" wrapText="1" indent="1"/>
      <protection/>
    </xf>
    <xf numFmtId="164" fontId="3" fillId="0" borderId="0" xfId="69" applyNumberFormat="1" applyFont="1" applyAlignment="1">
      <alignment vertical="top" wrapText="1"/>
    </xf>
    <xf numFmtId="0" fontId="3" fillId="0" borderId="0" xfId="63" applyFont="1" applyAlignment="1">
      <alignment horizontal="left" indent="1"/>
      <protection/>
    </xf>
    <xf numFmtId="0" fontId="3" fillId="0" borderId="0" xfId="63" applyFont="1" applyAlignment="1">
      <alignment horizontal="right"/>
      <protection/>
    </xf>
    <xf numFmtId="166" fontId="4" fillId="0" borderId="0" xfId="59" applyNumberFormat="1" applyFont="1" applyFill="1">
      <alignment/>
      <protection/>
    </xf>
    <xf numFmtId="166" fontId="3" fillId="0" borderId="0" xfId="59" applyNumberFormat="1" applyFont="1" applyFill="1">
      <alignment/>
      <protection/>
    </xf>
    <xf numFmtId="3" fontId="4" fillId="0" borderId="0" xfId="63" applyNumberFormat="1" applyFont="1" applyFill="1" applyAlignment="1">
      <alignment horizontal="right"/>
      <protection/>
    </xf>
    <xf numFmtId="166" fontId="3" fillId="0" borderId="0" xfId="60" applyNumberFormat="1" applyFont="1" applyFill="1">
      <alignment/>
      <protection/>
    </xf>
    <xf numFmtId="49" fontId="3" fillId="0" borderId="0" xfId="60" applyNumberFormat="1" applyFont="1" applyFill="1">
      <alignment/>
      <protection/>
    </xf>
    <xf numFmtId="166" fontId="3" fillId="0" borderId="0" xfId="60" applyNumberFormat="1" applyFont="1" applyFill="1" applyAlignment="1">
      <alignment vertical="top"/>
      <protection/>
    </xf>
    <xf numFmtId="49" fontId="3" fillId="0" borderId="0" xfId="60" applyNumberFormat="1" applyFont="1" applyFill="1" applyAlignment="1">
      <alignment vertical="top"/>
      <protection/>
    </xf>
    <xf numFmtId="49" fontId="3" fillId="0" borderId="0" xfId="63" applyNumberFormat="1" applyFont="1" applyAlignment="1">
      <alignment vertical="top"/>
      <protection/>
    </xf>
    <xf numFmtId="166" fontId="7" fillId="0" borderId="0" xfId="60" applyNumberFormat="1" applyFont="1" applyFill="1" applyAlignment="1">
      <alignment vertical="top"/>
      <protection/>
    </xf>
    <xf numFmtId="165" fontId="4" fillId="0" borderId="10" xfId="63" applyNumberFormat="1" applyFont="1" applyFill="1" applyBorder="1" applyAlignment="1">
      <alignment horizontal="right" vertical="top"/>
      <protection/>
    </xf>
    <xf numFmtId="3" fontId="4" fillId="0" borderId="10" xfId="63" applyNumberFormat="1" applyFont="1" applyFill="1" applyBorder="1" applyAlignment="1">
      <alignment horizontal="right" vertical="top"/>
      <protection/>
    </xf>
    <xf numFmtId="49" fontId="4" fillId="0" borderId="10" xfId="63" applyNumberFormat="1" applyFont="1" applyFill="1" applyBorder="1" applyAlignment="1">
      <alignment horizontal="right" vertical="top"/>
      <protection/>
    </xf>
    <xf numFmtId="166" fontId="39" fillId="0" borderId="0" xfId="60" applyNumberFormat="1" applyFont="1" applyFill="1" applyAlignment="1">
      <alignment vertical="top"/>
      <protection/>
    </xf>
    <xf numFmtId="3" fontId="3" fillId="0" borderId="0" xfId="62" applyNumberFormat="1" applyFont="1" applyFill="1" applyAlignment="1">
      <alignment vertical="top"/>
      <protection/>
    </xf>
    <xf numFmtId="166" fontId="3" fillId="0" borderId="0" xfId="62" applyFont="1" applyFill="1" applyAlignment="1">
      <alignment horizontal="left" vertical="top"/>
      <protection/>
    </xf>
    <xf numFmtId="49" fontId="3" fillId="0" borderId="0" xfId="62" applyNumberFormat="1" applyFont="1" applyFill="1" applyAlignment="1">
      <alignment horizontal="left" vertical="top"/>
      <protection/>
    </xf>
    <xf numFmtId="0" fontId="28" fillId="0" borderId="0" xfId="62" applyNumberFormat="1" applyFont="1" applyFill="1" applyAlignment="1">
      <alignment horizontal="left" vertical="top" wrapText="1"/>
      <protection/>
    </xf>
    <xf numFmtId="0" fontId="28" fillId="0" borderId="0" xfId="62" applyNumberFormat="1" applyFont="1" applyFill="1" applyAlignment="1">
      <alignment horizontal="left" vertical="top"/>
      <protection/>
    </xf>
    <xf numFmtId="49" fontId="28" fillId="0" borderId="0" xfId="62" applyNumberFormat="1" applyFont="1" applyFill="1" applyAlignment="1">
      <alignment horizontal="left" vertical="top"/>
      <protection/>
    </xf>
    <xf numFmtId="49" fontId="3" fillId="0" borderId="0" xfId="62" applyNumberFormat="1" applyFont="1" applyFill="1" applyAlignment="1">
      <alignment horizontal="left" vertical="top" wrapText="1"/>
      <protection/>
    </xf>
    <xf numFmtId="0" fontId="3" fillId="0" borderId="0" xfId="62" applyNumberFormat="1" applyFont="1" applyFill="1" applyAlignment="1">
      <alignment horizontal="left" vertical="top" wrapText="1"/>
      <protection/>
    </xf>
    <xf numFmtId="0" fontId="3" fillId="0" borderId="0" xfId="62" applyNumberFormat="1" applyFont="1" applyFill="1" applyAlignment="1">
      <alignment horizontal="left" vertical="top"/>
      <protection/>
    </xf>
    <xf numFmtId="167" fontId="32" fillId="34" borderId="11" xfId="65" applyNumberFormat="1" applyFont="1" applyFill="1" applyBorder="1" applyAlignment="1">
      <alignment horizontal="center" vertical="center" wrapText="1"/>
      <protection/>
    </xf>
    <xf numFmtId="167" fontId="32" fillId="34" borderId="11" xfId="65" applyNumberFormat="1" applyFont="1" applyFill="1" applyBorder="1" applyAlignment="1">
      <alignment horizontal="center" vertical="center"/>
      <protection/>
    </xf>
    <xf numFmtId="49" fontId="32" fillId="34" borderId="11" xfId="65" applyNumberFormat="1" applyFont="1" applyFill="1" applyBorder="1" applyAlignment="1">
      <alignment horizontal="center" vertical="center"/>
      <protection/>
    </xf>
    <xf numFmtId="166" fontId="3" fillId="0" borderId="0" xfId="61" applyNumberFormat="1" applyFont="1" applyFill="1">
      <alignment/>
      <protection/>
    </xf>
    <xf numFmtId="166" fontId="3" fillId="0" borderId="0" xfId="61" applyNumberFormat="1" applyFont="1">
      <alignment/>
      <protection/>
    </xf>
    <xf numFmtId="165" fontId="4" fillId="0" borderId="10" xfId="63" applyNumberFormat="1" applyFont="1" applyFill="1" applyBorder="1" applyAlignment="1">
      <alignment horizontal="right"/>
      <protection/>
    </xf>
    <xf numFmtId="3" fontId="4" fillId="0" borderId="10" xfId="63" applyNumberFormat="1" applyFont="1" applyFill="1" applyBorder="1" applyAlignment="1">
      <alignment horizontal="right"/>
      <protection/>
    </xf>
    <xf numFmtId="3" fontId="3" fillId="0" borderId="0" xfId="62" applyNumberFormat="1" applyFont="1" applyFill="1">
      <alignment/>
      <protection/>
    </xf>
    <xf numFmtId="0" fontId="3" fillId="0" borderId="0" xfId="66" applyFont="1" applyAlignment="1">
      <alignment horizontal="left" vertical="top"/>
      <protection/>
    </xf>
    <xf numFmtId="49" fontId="3" fillId="0" borderId="0" xfId="66" applyNumberFormat="1" applyFont="1" applyAlignment="1">
      <alignment vertical="top"/>
      <protection/>
    </xf>
    <xf numFmtId="167" fontId="32" fillId="34" borderId="0" xfId="65" applyNumberFormat="1" applyFont="1" applyFill="1" applyBorder="1" applyAlignment="1">
      <alignment horizontal="center" vertical="center" wrapText="1"/>
      <protection/>
    </xf>
    <xf numFmtId="167" fontId="32" fillId="34" borderId="0" xfId="65" applyNumberFormat="1" applyFont="1" applyFill="1" applyBorder="1" applyAlignment="1">
      <alignment horizontal="center" vertical="center"/>
      <protection/>
    </xf>
    <xf numFmtId="3" fontId="3" fillId="0" borderId="0" xfId="62" applyNumberFormat="1" applyFont="1" applyFill="1" applyAlignment="1">
      <alignment vertical="top" wrapText="1"/>
      <protection/>
    </xf>
    <xf numFmtId="167" fontId="3" fillId="0" borderId="0" xfId="62" applyNumberFormat="1" applyFont="1" applyFill="1" applyAlignment="1">
      <alignment horizontal="left" vertical="top" wrapText="1" indent="1"/>
      <protection/>
    </xf>
    <xf numFmtId="166" fontId="4" fillId="0" borderId="0" xfId="62" applyFont="1" applyFill="1" applyAlignment="1">
      <alignment horizontal="left"/>
      <protection/>
    </xf>
    <xf numFmtId="0" fontId="3" fillId="0" borderId="12" xfId="66" applyFont="1" applyBorder="1">
      <alignment/>
      <protection/>
    </xf>
    <xf numFmtId="166" fontId="4" fillId="35" borderId="0" xfId="62" applyFont="1" applyFill="1" applyAlignment="1">
      <alignment horizontal="left" vertical="top" wrapText="1" indent="1"/>
      <protection/>
    </xf>
    <xf numFmtId="0" fontId="3" fillId="0" borderId="0" xfId="66" applyFont="1" applyFill="1" applyAlignment="1">
      <alignment horizontal="left" vertical="top" indent="1"/>
      <protection/>
    </xf>
    <xf numFmtId="166" fontId="3" fillId="35" borderId="0" xfId="62" applyFont="1" applyFill="1" applyAlignment="1">
      <alignment horizontal="left" vertical="top" wrapText="1"/>
      <protection/>
    </xf>
    <xf numFmtId="0" fontId="3" fillId="0" borderId="0" xfId="62" applyNumberFormat="1" applyFont="1" applyFill="1" applyAlignment="1">
      <alignment horizontal="left" vertical="top" wrapText="1" indent="1"/>
      <protection/>
    </xf>
    <xf numFmtId="166" fontId="3" fillId="0" borderId="0" xfId="62" applyNumberFormat="1" applyFont="1" applyFill="1" applyAlignment="1">
      <alignment vertical="top" wrapText="1"/>
      <protection/>
    </xf>
    <xf numFmtId="166" fontId="3" fillId="0" borderId="0" xfId="63" applyNumberFormat="1" applyFont="1" applyFill="1" applyAlignment="1">
      <alignment horizontal="left" indent="1"/>
      <protection/>
    </xf>
    <xf numFmtId="166" fontId="3" fillId="0" borderId="0" xfId="62" applyFont="1" applyFill="1" applyAlignment="1">
      <alignment horizontal="left" indent="1"/>
      <protection/>
    </xf>
    <xf numFmtId="165" fontId="4" fillId="0" borderId="0" xfId="63" applyNumberFormat="1" applyFont="1" applyFill="1" applyAlignment="1">
      <alignment horizontal="right"/>
      <protection/>
    </xf>
    <xf numFmtId="3" fontId="4" fillId="33" borderId="0" xfId="63" applyNumberFormat="1" applyFont="1" applyFill="1" applyBorder="1" applyAlignment="1">
      <alignment horizontal="right"/>
      <protection/>
    </xf>
    <xf numFmtId="178" fontId="3" fillId="0" borderId="0" xfId="63" applyNumberFormat="1" applyFont="1" applyAlignment="1">
      <alignment horizontal="right"/>
      <protection/>
    </xf>
    <xf numFmtId="165" fontId="3" fillId="0" borderId="10" xfId="62" applyNumberFormat="1" applyFont="1" applyBorder="1" applyAlignment="1">
      <alignment vertical="top" wrapText="1"/>
      <protection/>
    </xf>
    <xf numFmtId="0" fontId="3" fillId="0" borderId="10" xfId="0" applyNumberFormat="1" applyFont="1" applyFill="1" applyBorder="1" applyAlignment="1">
      <alignment horizontal="left" vertical="center" indent="1"/>
    </xf>
    <xf numFmtId="0" fontId="3" fillId="0" borderId="0" xfId="0" applyNumberFormat="1" applyFont="1" applyFill="1" applyBorder="1" applyAlignment="1">
      <alignment horizontal="left" vertical="center" indent="1"/>
    </xf>
    <xf numFmtId="0" fontId="4" fillId="33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10" xfId="63" applyFont="1" applyBorder="1" applyAlignment="1">
      <alignment vertical="center"/>
      <protection/>
    </xf>
    <xf numFmtId="0" fontId="3" fillId="0" borderId="0" xfId="0" applyNumberFormat="1" applyFont="1" applyFill="1" applyBorder="1" applyAlignment="1">
      <alignment/>
    </xf>
    <xf numFmtId="166" fontId="3" fillId="0" borderId="0" xfId="55" applyNumberFormat="1" applyFont="1" applyFill="1">
      <alignment/>
      <protection/>
    </xf>
    <xf numFmtId="166" fontId="4" fillId="0" borderId="0" xfId="55" applyNumberFormat="1" applyFont="1" applyFill="1">
      <alignment/>
      <protection/>
    </xf>
    <xf numFmtId="165" fontId="3" fillId="0" borderId="0" xfId="63" applyNumberFormat="1" applyFont="1" applyAlignment="1">
      <alignment horizontal="right" vertical="top" wrapText="1"/>
      <protection/>
    </xf>
    <xf numFmtId="166" fontId="3" fillId="0" borderId="0" xfId="0" applyFont="1" applyAlignment="1">
      <alignment horizontal="right" vertical="center"/>
    </xf>
    <xf numFmtId="166" fontId="4" fillId="0" borderId="13" xfId="0" applyFont="1" applyBorder="1" applyAlignment="1">
      <alignment horizontal="right" vertical="center"/>
    </xf>
    <xf numFmtId="0" fontId="3" fillId="0" borderId="14" xfId="64" applyFont="1" applyBorder="1" applyAlignment="1">
      <alignment horizontal="left" wrapText="1"/>
      <protection/>
    </xf>
    <xf numFmtId="0" fontId="4" fillId="0" borderId="0" xfId="64" applyFont="1" applyAlignment="1">
      <alignment horizontal="center"/>
      <protection/>
    </xf>
    <xf numFmtId="0" fontId="44" fillId="0" borderId="0" xfId="64" applyFont="1" applyAlignment="1">
      <alignment horizontal="center"/>
      <protection/>
    </xf>
    <xf numFmtId="167" fontId="32" fillId="34" borderId="0" xfId="64" applyNumberFormat="1" applyFont="1" applyFill="1" applyBorder="1" applyAlignment="1">
      <alignment horizontal="center" vertical="center" wrapText="1"/>
      <protection/>
    </xf>
    <xf numFmtId="0" fontId="4" fillId="0" borderId="0" xfId="64" applyFont="1" applyAlignment="1" applyProtection="1">
      <alignment horizontal="center"/>
      <protection hidden="1"/>
    </xf>
    <xf numFmtId="0" fontId="32" fillId="34" borderId="0" xfId="64" applyFont="1" applyFill="1" applyBorder="1" applyAlignment="1">
      <alignment horizontal="center" vertical="center"/>
      <protection/>
    </xf>
    <xf numFmtId="167" fontId="32" fillId="34" borderId="0" xfId="64" applyNumberFormat="1" applyFont="1" applyFill="1" applyBorder="1" applyAlignment="1">
      <alignment horizontal="right" vertical="center" wrapText="1"/>
      <protection/>
    </xf>
    <xf numFmtId="167" fontId="32" fillId="34" borderId="0" xfId="65" applyNumberFormat="1" applyFont="1" applyFill="1" applyBorder="1" applyAlignment="1">
      <alignment horizontal="center" vertical="center" wrapText="1"/>
      <protection/>
    </xf>
    <xf numFmtId="167" fontId="32" fillId="34" borderId="0" xfId="64" applyNumberFormat="1" applyFont="1" applyFill="1" applyBorder="1" applyAlignment="1">
      <alignment horizontal="left" vertical="center" wrapText="1"/>
      <protection/>
    </xf>
    <xf numFmtId="0" fontId="4" fillId="36" borderId="0" xfId="64" applyFont="1" applyFill="1" applyAlignment="1">
      <alignment horizontal="center"/>
      <protection/>
    </xf>
    <xf numFmtId="49" fontId="4" fillId="0" borderId="0" xfId="64" applyNumberFormat="1" applyFont="1" applyAlignment="1">
      <alignment horizontal="center"/>
      <protection/>
    </xf>
    <xf numFmtId="49" fontId="32" fillId="34" borderId="0" xfId="64" applyNumberFormat="1" applyFont="1" applyFill="1" applyBorder="1" applyAlignment="1">
      <alignment horizontal="center" vertical="center" wrapText="1"/>
      <protection/>
    </xf>
    <xf numFmtId="49" fontId="4" fillId="0" borderId="0" xfId="64" applyNumberFormat="1" applyFont="1" applyFill="1" applyAlignment="1">
      <alignment horizontal="center"/>
      <protection/>
    </xf>
    <xf numFmtId="49" fontId="32" fillId="34" borderId="0" xfId="64" applyNumberFormat="1" applyFont="1" applyFill="1" applyBorder="1" applyAlignment="1">
      <alignment horizontal="center" vertical="center"/>
      <protection/>
    </xf>
    <xf numFmtId="166" fontId="4" fillId="0" borderId="0" xfId="65" applyFont="1" applyAlignment="1">
      <alignment horizontal="center"/>
      <protection/>
    </xf>
    <xf numFmtId="166" fontId="3" fillId="0" borderId="0" xfId="65" applyFont="1">
      <alignment/>
      <protection/>
    </xf>
    <xf numFmtId="166" fontId="32" fillId="34" borderId="0" xfId="65" applyFont="1" applyFill="1" applyBorder="1" applyAlignment="1">
      <alignment horizontal="center" vertical="center"/>
      <protection/>
    </xf>
    <xf numFmtId="0" fontId="32" fillId="34" borderId="0" xfId="64" applyFont="1" applyFill="1" applyBorder="1" applyAlignment="1">
      <alignment horizontal="left" vertical="center"/>
      <protection/>
    </xf>
    <xf numFmtId="0" fontId="4" fillId="0" borderId="0" xfId="63" applyFont="1" applyAlignment="1">
      <alignment horizontal="center"/>
      <protection/>
    </xf>
    <xf numFmtId="0" fontId="4" fillId="0" borderId="0" xfId="63" applyFont="1" applyBorder="1" applyAlignment="1">
      <alignment horizontal="center"/>
      <protection/>
    </xf>
    <xf numFmtId="0" fontId="4" fillId="0" borderId="0" xfId="63" applyFont="1" applyFill="1" applyAlignment="1">
      <alignment horizontal="center"/>
      <protection/>
    </xf>
    <xf numFmtId="0" fontId="32" fillId="34" borderId="0" xfId="64" applyNumberFormat="1" applyFont="1" applyFill="1" applyBorder="1" applyAlignment="1">
      <alignment horizontal="left" vertical="center"/>
      <protection/>
    </xf>
    <xf numFmtId="176" fontId="3" fillId="0" borderId="0" xfId="45" applyFont="1" applyBorder="1" applyAlignment="1">
      <alignment/>
    </xf>
    <xf numFmtId="167" fontId="45" fillId="34" borderId="0" xfId="64" applyNumberFormat="1" applyFont="1" applyFill="1" applyBorder="1" applyAlignment="1">
      <alignment horizontal="right" vertical="center" wrapText="1"/>
      <protection/>
    </xf>
    <xf numFmtId="167" fontId="45" fillId="34" borderId="0" xfId="65" applyNumberFormat="1" applyFont="1" applyFill="1" applyBorder="1" applyAlignment="1">
      <alignment horizontal="center" vertical="center" wrapText="1"/>
      <protection/>
    </xf>
    <xf numFmtId="0" fontId="11" fillId="0" borderId="0" xfId="45" applyNumberFormat="1" applyFont="1" applyBorder="1" applyAlignment="1">
      <alignment/>
    </xf>
    <xf numFmtId="0" fontId="45" fillId="34" borderId="0" xfId="64" applyFont="1" applyFill="1" applyBorder="1" applyAlignment="1">
      <alignment horizontal="left" vertical="center"/>
      <protection/>
    </xf>
    <xf numFmtId="167" fontId="45" fillId="34" borderId="0" xfId="64" applyNumberFormat="1" applyFont="1" applyFill="1" applyBorder="1" applyAlignment="1">
      <alignment horizontal="center" vertical="center" wrapText="1"/>
      <protection/>
    </xf>
    <xf numFmtId="0" fontId="3" fillId="0" borderId="0" xfId="63" applyFont="1" applyBorder="1">
      <alignment/>
      <protection/>
    </xf>
    <xf numFmtId="176" fontId="3" fillId="0" borderId="0" xfId="45" applyFont="1" applyBorder="1" applyAlignment="1">
      <alignment horizontal="left"/>
    </xf>
    <xf numFmtId="166" fontId="4" fillId="0" borderId="0" xfId="0" applyFont="1" applyFill="1" applyAlignment="1">
      <alignment horizontal="center"/>
    </xf>
    <xf numFmtId="166" fontId="4" fillId="0" borderId="0" xfId="0" applyFont="1" applyAlignment="1">
      <alignment horizontal="center"/>
    </xf>
    <xf numFmtId="166" fontId="3" fillId="0" borderId="0" xfId="0" applyFont="1" applyBorder="1" applyAlignment="1">
      <alignment horizontal="left" vertical="top" wrapText="1"/>
    </xf>
    <xf numFmtId="167" fontId="32" fillId="34" borderId="15" xfId="64" applyNumberFormat="1" applyFont="1" applyFill="1" applyBorder="1" applyAlignment="1">
      <alignment horizontal="center" vertical="center" wrapText="1"/>
      <protection/>
    </xf>
    <xf numFmtId="0" fontId="4" fillId="0" borderId="0" xfId="63" applyFont="1" applyFill="1" applyAlignment="1">
      <alignment horizontal="center" wrapText="1"/>
      <protection/>
    </xf>
    <xf numFmtId="0" fontId="4" fillId="0" borderId="0" xfId="63" applyFont="1" applyAlignment="1">
      <alignment horizontal="center" wrapText="1"/>
      <protection/>
    </xf>
    <xf numFmtId="0" fontId="4" fillId="0" borderId="0" xfId="63" applyFont="1" applyAlignment="1">
      <alignment horizontal="center" vertical="top" wrapText="1"/>
      <protection/>
    </xf>
    <xf numFmtId="176" fontId="3" fillId="0" borderId="0" xfId="45" applyFont="1" applyBorder="1" applyAlignment="1">
      <alignment vertical="top"/>
    </xf>
    <xf numFmtId="0" fontId="4" fillId="0" borderId="0" xfId="0" applyNumberFormat="1" applyFont="1" applyFill="1" applyBorder="1" applyAlignment="1">
      <alignment horizont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_CUADRO 2" xfId="49"/>
    <cellStyle name="Millares_cuadros balanza 2000-2006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 6" xfId="58"/>
    <cellStyle name="Normal 7" xfId="59"/>
    <cellStyle name="Normal 8" xfId="60"/>
    <cellStyle name="Normal 9" xfId="61"/>
    <cellStyle name="Normal_boletin 17 cuadrosA" xfId="62"/>
    <cellStyle name="Normal_boletin14a" xfId="63"/>
    <cellStyle name="Normal_cuadros balanza 2000-2006" xfId="64"/>
    <cellStyle name="Normal_cuadros impo 1 semestre 05-06" xfId="65"/>
    <cellStyle name="Normal_Libro2" xfId="66"/>
    <cellStyle name="Normal_SETMA1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externalLink" Target="externalLinks/externalLink1.xml" /><Relationship Id="rId76" Type="http://schemas.openxmlformats.org/officeDocument/2006/relationships/externalLink" Target="externalLinks/externalLink2.xml" /><Relationship Id="rId7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"/>
  <sheetViews>
    <sheetView showGridLines="0" zoomScalePageLayoutView="0" workbookViewId="0" topLeftCell="A1">
      <selection activeCell="A10" sqref="A10"/>
    </sheetView>
  </sheetViews>
  <sheetFormatPr defaultColWidth="10.00390625" defaultRowHeight="12.75"/>
  <cols>
    <col min="1" max="1" width="34.50390625" style="1" customWidth="1"/>
    <col min="2" max="6" width="11.50390625" style="1" customWidth="1"/>
    <col min="7" max="16384" width="10.00390625" style="1" customWidth="1"/>
  </cols>
  <sheetData>
    <row r="2" spans="1:6" ht="15.75" customHeight="1">
      <c r="A2" s="373" t="s">
        <v>10</v>
      </c>
      <c r="B2" s="373"/>
      <c r="C2" s="373"/>
      <c r="D2" s="373"/>
      <c r="E2" s="373"/>
      <c r="F2" s="373"/>
    </row>
    <row r="3" spans="1:6" ht="11.25" customHeight="1">
      <c r="A3" s="373" t="s">
        <v>9</v>
      </c>
      <c r="B3" s="373"/>
      <c r="C3" s="373"/>
      <c r="D3" s="373"/>
      <c r="E3" s="373"/>
      <c r="F3" s="373"/>
    </row>
    <row r="4" spans="1:6" ht="11.25" customHeight="1">
      <c r="A4" s="374" t="s">
        <v>8</v>
      </c>
      <c r="B4" s="374"/>
      <c r="C4" s="374"/>
      <c r="D4" s="374"/>
      <c r="E4" s="374"/>
      <c r="F4" s="374"/>
    </row>
    <row r="5" spans="1:6" ht="12.75" customHeight="1">
      <c r="A5" s="375" t="s">
        <v>13</v>
      </c>
      <c r="B5" s="375">
        <v>2013</v>
      </c>
      <c r="C5" s="375">
        <v>2014</v>
      </c>
      <c r="D5" s="375">
        <v>2015</v>
      </c>
      <c r="E5" s="375">
        <v>2016</v>
      </c>
      <c r="F5" s="375" t="s">
        <v>7</v>
      </c>
    </row>
    <row r="6" spans="1:6" ht="16.5" customHeight="1">
      <c r="A6" s="375"/>
      <c r="B6" s="375"/>
      <c r="C6" s="375"/>
      <c r="D6" s="375"/>
      <c r="E6" s="375"/>
      <c r="F6" s="375"/>
    </row>
    <row r="7" s="9" customFormat="1" ht="15"/>
    <row r="8" spans="1:6" ht="16.5" customHeight="1">
      <c r="A8" s="4" t="s">
        <v>6</v>
      </c>
      <c r="B8" s="5">
        <v>8747300</v>
      </c>
      <c r="C8" s="5">
        <v>8647600</v>
      </c>
      <c r="D8" s="5">
        <v>9135500</v>
      </c>
      <c r="E8" s="5">
        <v>9197400</v>
      </c>
      <c r="F8" s="6">
        <f>(E8/D8-1)*100</f>
        <v>0.6775764873296453</v>
      </c>
    </row>
    <row r="9" spans="1:6" ht="16.5" customHeight="1">
      <c r="A9" s="8" t="s">
        <v>5</v>
      </c>
      <c r="B9" s="5">
        <v>15088500</v>
      </c>
      <c r="C9" s="5">
        <v>15561700</v>
      </c>
      <c r="D9" s="5">
        <v>15129300</v>
      </c>
      <c r="E9" s="5">
        <v>15324700</v>
      </c>
      <c r="F9" s="6">
        <f>(E9/D9-1)*100</f>
        <v>1.2915336466327032</v>
      </c>
    </row>
    <row r="10" spans="1:6" ht="16.5" customHeight="1">
      <c r="A10" s="15" t="s">
        <v>4</v>
      </c>
      <c r="B10" s="14">
        <f>+B8-B9</f>
        <v>-6341200</v>
      </c>
      <c r="C10" s="14">
        <f>+C8-C9</f>
        <v>-6914100</v>
      </c>
      <c r="D10" s="14">
        <f>+D8-D9</f>
        <v>-5993800</v>
      </c>
      <c r="E10" s="14">
        <f>+E8-E9</f>
        <v>-6127300</v>
      </c>
      <c r="F10" s="13">
        <f>(E10/D10-1)*100</f>
        <v>2.2273015449297606</v>
      </c>
    </row>
    <row r="11" spans="2:6" ht="9" customHeight="1">
      <c r="B11" s="3"/>
      <c r="C11" s="3"/>
      <c r="D11" s="3"/>
      <c r="E11" s="3"/>
      <c r="F11" s="7"/>
    </row>
    <row r="12" spans="1:6" ht="16.5" customHeight="1">
      <c r="A12" s="1" t="s">
        <v>3</v>
      </c>
      <c r="B12" s="3">
        <v>4381651.130889989</v>
      </c>
      <c r="C12" s="3">
        <v>4509167.579370127</v>
      </c>
      <c r="D12" s="3">
        <v>4397563.706850008</v>
      </c>
      <c r="E12" s="3">
        <v>4669447.637660008</v>
      </c>
      <c r="F12" s="6">
        <f>(E12/D12-1)*100</f>
        <v>6.182603571757039</v>
      </c>
    </row>
    <row r="13" spans="1:6" ht="16.5" customHeight="1">
      <c r="A13" s="1" t="s">
        <v>2</v>
      </c>
      <c r="B13" s="3">
        <v>2214727.127009981</v>
      </c>
      <c r="C13" s="3">
        <v>2354365.4704099866</v>
      </c>
      <c r="D13" s="3">
        <v>2246155.9022900076</v>
      </c>
      <c r="E13" s="3">
        <v>2376290.76802</v>
      </c>
      <c r="F13" s="6">
        <f>(E13/D13-1)*100</f>
        <v>5.793670225531389</v>
      </c>
    </row>
    <row r="14" spans="1:6" ht="16.5" customHeight="1">
      <c r="A14" s="12" t="s">
        <v>12</v>
      </c>
      <c r="B14" s="11">
        <f>+B12-B13</f>
        <v>2166924.0038800086</v>
      </c>
      <c r="C14" s="11">
        <f>+C12-C13</f>
        <v>2154802.1089601405</v>
      </c>
      <c r="D14" s="11">
        <f>+D12-D13</f>
        <v>2151407.8045600005</v>
      </c>
      <c r="E14" s="11">
        <f>+E12-E13</f>
        <v>2293156.869640008</v>
      </c>
      <c r="F14" s="10">
        <f>(E14/D14-1)*100</f>
        <v>6.5886655602700905</v>
      </c>
    </row>
    <row r="15" spans="1:6" ht="32.25" customHeight="1">
      <c r="A15" s="372" t="s">
        <v>688</v>
      </c>
      <c r="B15" s="372"/>
      <c r="C15" s="372"/>
      <c r="D15" s="372"/>
      <c r="E15" s="372"/>
      <c r="F15" s="372"/>
    </row>
    <row r="16" spans="1:6" ht="15">
      <c r="A16" s="1" t="s">
        <v>1</v>
      </c>
      <c r="B16" s="3"/>
      <c r="C16" s="3"/>
      <c r="D16" s="3"/>
      <c r="E16" s="3"/>
      <c r="F16" s="3"/>
    </row>
    <row r="17" ht="15">
      <c r="A17" s="4" t="s">
        <v>0</v>
      </c>
    </row>
  </sheetData>
  <sheetProtection/>
  <mergeCells count="10">
    <mergeCell ref="A15:F15"/>
    <mergeCell ref="A2:F2"/>
    <mergeCell ref="A3:F3"/>
    <mergeCell ref="A4:F4"/>
    <mergeCell ref="A5:A6"/>
    <mergeCell ref="F5:F6"/>
    <mergeCell ref="B5:B6"/>
    <mergeCell ref="C5:C6"/>
    <mergeCell ref="D5:D6"/>
    <mergeCell ref="E5:E6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360" verticalDpi="36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4"/>
  <sheetViews>
    <sheetView showGridLines="0" zoomScalePageLayoutView="0" workbookViewId="0" topLeftCell="A1">
      <selection activeCell="B17" sqref="B17"/>
    </sheetView>
  </sheetViews>
  <sheetFormatPr defaultColWidth="10.00390625" defaultRowHeight="12.75"/>
  <cols>
    <col min="1" max="1" width="24.625" style="1" customWidth="1"/>
    <col min="2" max="5" width="11.25390625" style="1" customWidth="1"/>
    <col min="6" max="6" width="10.75390625" style="1" customWidth="1"/>
    <col min="7" max="7" width="12.00390625" style="1" customWidth="1"/>
    <col min="8" max="16384" width="10.00390625" style="1" customWidth="1"/>
  </cols>
  <sheetData>
    <row r="2" spans="1:7" ht="15">
      <c r="A2" s="373" t="s">
        <v>200</v>
      </c>
      <c r="B2" s="373"/>
      <c r="C2" s="373"/>
      <c r="D2" s="373"/>
      <c r="E2" s="373"/>
      <c r="F2" s="373"/>
      <c r="G2" s="373"/>
    </row>
    <row r="3" spans="1:7" ht="15">
      <c r="A3" s="373" t="s">
        <v>199</v>
      </c>
      <c r="B3" s="373"/>
      <c r="C3" s="373"/>
      <c r="D3" s="373"/>
      <c r="E3" s="373"/>
      <c r="F3" s="373"/>
      <c r="G3" s="373"/>
    </row>
    <row r="4" spans="1:7" ht="15">
      <c r="A4" s="373" t="s">
        <v>8</v>
      </c>
      <c r="B4" s="373"/>
      <c r="C4" s="373"/>
      <c r="D4" s="373"/>
      <c r="E4" s="373"/>
      <c r="F4" s="373"/>
      <c r="G4" s="373"/>
    </row>
    <row r="5" spans="1:6" ht="15">
      <c r="A5" s="23"/>
      <c r="B5" s="78"/>
      <c r="C5" s="78"/>
      <c r="D5" s="78"/>
      <c r="E5" s="78"/>
      <c r="F5" s="23"/>
    </row>
    <row r="6" spans="1:7" ht="12.75" customHeight="1">
      <c r="A6" s="375" t="s">
        <v>198</v>
      </c>
      <c r="B6" s="378">
        <v>2013</v>
      </c>
      <c r="C6" s="378">
        <v>2014</v>
      </c>
      <c r="D6" s="378">
        <v>2015</v>
      </c>
      <c r="E6" s="378">
        <v>2016</v>
      </c>
      <c r="F6" s="375" t="s">
        <v>7</v>
      </c>
      <c r="G6" s="379" t="s">
        <v>157</v>
      </c>
    </row>
    <row r="7" spans="1:7" ht="25.5" customHeight="1">
      <c r="A7" s="375"/>
      <c r="B7" s="378"/>
      <c r="C7" s="378"/>
      <c r="D7" s="378"/>
      <c r="E7" s="378"/>
      <c r="F7" s="375"/>
      <c r="G7" s="379"/>
    </row>
    <row r="8" spans="1:7" s="9" customFormat="1" ht="15">
      <c r="A8" s="1" t="s">
        <v>197</v>
      </c>
      <c r="B8" s="76">
        <v>1497419.7396499983</v>
      </c>
      <c r="C8" s="76">
        <v>1565553.2369399993</v>
      </c>
      <c r="D8" s="76">
        <v>1499233.6337099976</v>
      </c>
      <c r="E8" s="76">
        <v>1602474.3925899994</v>
      </c>
      <c r="F8" s="63">
        <f aca="true" t="shared" si="0" ref="F8:F30">(E8/D8-1)*100</f>
        <v>6.886235511173977</v>
      </c>
      <c r="G8" s="7">
        <f aca="true" t="shared" si="1" ref="G8:G30">(E8/$E$32)*100</f>
        <v>34.318285950263856</v>
      </c>
    </row>
    <row r="9" spans="1:7" ht="15">
      <c r="A9" s="77" t="s">
        <v>196</v>
      </c>
      <c r="B9" s="76">
        <v>341698.85894</v>
      </c>
      <c r="C9" s="76">
        <v>349257.39221999934</v>
      </c>
      <c r="D9" s="76">
        <v>361449.66429999965</v>
      </c>
      <c r="E9" s="76">
        <v>421022.51928000007</v>
      </c>
      <c r="F9" s="63">
        <f t="shared" si="0"/>
        <v>16.481646232919324</v>
      </c>
      <c r="G9" s="7">
        <f t="shared" si="1"/>
        <v>9.016537970880577</v>
      </c>
    </row>
    <row r="10" spans="1:7" ht="15">
      <c r="A10" s="77" t="s">
        <v>195</v>
      </c>
      <c r="B10" s="76">
        <v>220295.52636999992</v>
      </c>
      <c r="C10" s="76">
        <v>209328.80359000005</v>
      </c>
      <c r="D10" s="76">
        <v>216968.77612999972</v>
      </c>
      <c r="E10" s="76">
        <v>254423.57140999992</v>
      </c>
      <c r="F10" s="63">
        <f t="shared" si="0"/>
        <v>17.262758240180442</v>
      </c>
      <c r="G10" s="7">
        <f t="shared" si="1"/>
        <v>5.448686678870205</v>
      </c>
    </row>
    <row r="11" spans="1:7" ht="15">
      <c r="A11" s="77" t="s">
        <v>194</v>
      </c>
      <c r="B11" s="76">
        <v>219401.96889000002</v>
      </c>
      <c r="C11" s="76">
        <v>216369.9922200005</v>
      </c>
      <c r="D11" s="76">
        <v>235479.2313900003</v>
      </c>
      <c r="E11" s="76">
        <v>224847.47139999978</v>
      </c>
      <c r="F11" s="63">
        <f t="shared" si="0"/>
        <v>-4.514945936948555</v>
      </c>
      <c r="G11" s="7">
        <f t="shared" si="1"/>
        <v>4.815290562133331</v>
      </c>
    </row>
    <row r="12" spans="1:7" ht="15">
      <c r="A12" s="77" t="s">
        <v>193</v>
      </c>
      <c r="B12" s="76">
        <v>197852.07497000007</v>
      </c>
      <c r="C12" s="76">
        <v>211885.9172200005</v>
      </c>
      <c r="D12" s="76">
        <v>223381.58740999972</v>
      </c>
      <c r="E12" s="76">
        <v>224742.3134300001</v>
      </c>
      <c r="F12" s="63">
        <f t="shared" si="0"/>
        <v>0.609148692950634</v>
      </c>
      <c r="G12" s="7">
        <f t="shared" si="1"/>
        <v>4.813038519104696</v>
      </c>
    </row>
    <row r="13" spans="1:7" ht="15">
      <c r="A13" s="77" t="s">
        <v>192</v>
      </c>
      <c r="B13" s="76">
        <v>207562.1367000004</v>
      </c>
      <c r="C13" s="76">
        <v>229738.6495399997</v>
      </c>
      <c r="D13" s="76">
        <v>225089.29481999946</v>
      </c>
      <c r="E13" s="76">
        <v>221484.25423</v>
      </c>
      <c r="F13" s="63">
        <f t="shared" si="0"/>
        <v>-1.6016046400084694</v>
      </c>
      <c r="G13" s="7">
        <f t="shared" si="1"/>
        <v>4.74326454469018</v>
      </c>
    </row>
    <row r="14" spans="1:7" ht="15">
      <c r="A14" s="77" t="s">
        <v>191</v>
      </c>
      <c r="B14" s="76">
        <v>138482.75278</v>
      </c>
      <c r="C14" s="76">
        <v>146727.17489000008</v>
      </c>
      <c r="D14" s="76">
        <v>168833.76952999982</v>
      </c>
      <c r="E14" s="76">
        <v>196605.11672999983</v>
      </c>
      <c r="F14" s="63">
        <f t="shared" si="0"/>
        <v>16.44892919071228</v>
      </c>
      <c r="G14" s="7">
        <f t="shared" si="1"/>
        <v>4.210457681211402</v>
      </c>
    </row>
    <row r="15" spans="1:7" ht="15">
      <c r="A15" s="77" t="s">
        <v>190</v>
      </c>
      <c r="B15" s="76">
        <v>220434.03122000012</v>
      </c>
      <c r="C15" s="76">
        <v>229920.3647500001</v>
      </c>
      <c r="D15" s="76">
        <v>165640.53684000034</v>
      </c>
      <c r="E15" s="76">
        <v>177902.20392000012</v>
      </c>
      <c r="F15" s="63">
        <f t="shared" si="0"/>
        <v>7.402576273852501</v>
      </c>
      <c r="G15" s="7">
        <f t="shared" si="1"/>
        <v>3.8099196676965463</v>
      </c>
    </row>
    <row r="16" spans="1:7" s="9" customFormat="1" ht="15">
      <c r="A16" s="77" t="s">
        <v>189</v>
      </c>
      <c r="B16" s="76">
        <v>72616.30238000002</v>
      </c>
      <c r="C16" s="76">
        <v>107405.70449999996</v>
      </c>
      <c r="D16" s="76">
        <v>122402.69511999995</v>
      </c>
      <c r="E16" s="76">
        <v>147552.81321999995</v>
      </c>
      <c r="F16" s="63">
        <f t="shared" si="0"/>
        <v>20.547029683736607</v>
      </c>
      <c r="G16" s="7">
        <f t="shared" si="1"/>
        <v>3.1599629050330904</v>
      </c>
    </row>
    <row r="17" spans="1:7" ht="15">
      <c r="A17" s="77" t="s">
        <v>188</v>
      </c>
      <c r="B17" s="76">
        <v>170349.69269999993</v>
      </c>
      <c r="C17" s="76">
        <v>180977.8584599998</v>
      </c>
      <c r="D17" s="76">
        <v>154732.37515000004</v>
      </c>
      <c r="E17" s="76">
        <v>143253.16006999993</v>
      </c>
      <c r="F17" s="63">
        <f t="shared" si="0"/>
        <v>-7.418754523009152</v>
      </c>
      <c r="G17" s="7">
        <f t="shared" si="1"/>
        <v>3.0678823532495665</v>
      </c>
    </row>
    <row r="18" spans="1:7" ht="15">
      <c r="A18" s="77" t="s">
        <v>187</v>
      </c>
      <c r="B18" s="76">
        <v>143494.8334599998</v>
      </c>
      <c r="C18" s="76">
        <v>143560.9915300001</v>
      </c>
      <c r="D18" s="76">
        <v>151800.48098999992</v>
      </c>
      <c r="E18" s="76">
        <v>140593.78834999996</v>
      </c>
      <c r="F18" s="63">
        <f t="shared" si="0"/>
        <v>-7.382514578948019</v>
      </c>
      <c r="G18" s="7">
        <f t="shared" si="1"/>
        <v>3.0109297557185095</v>
      </c>
    </row>
    <row r="19" spans="1:7" ht="15">
      <c r="A19" s="77" t="s">
        <v>186</v>
      </c>
      <c r="B19" s="76">
        <v>121971.48052000007</v>
      </c>
      <c r="C19" s="76">
        <v>128445.81428</v>
      </c>
      <c r="D19" s="76">
        <v>127190.45040999982</v>
      </c>
      <c r="E19" s="76">
        <v>136297.09157999957</v>
      </c>
      <c r="F19" s="63">
        <f t="shared" si="0"/>
        <v>7.159846624211474</v>
      </c>
      <c r="G19" s="7">
        <f t="shared" si="1"/>
        <v>2.918912517205185</v>
      </c>
    </row>
    <row r="20" spans="1:7" ht="15">
      <c r="A20" s="77" t="s">
        <v>185</v>
      </c>
      <c r="B20" s="76">
        <v>75907.17571000001</v>
      </c>
      <c r="C20" s="76">
        <v>70857.33769999995</v>
      </c>
      <c r="D20" s="76">
        <v>97998.22012999997</v>
      </c>
      <c r="E20" s="76">
        <v>88645.21873000004</v>
      </c>
      <c r="F20" s="63">
        <f t="shared" si="0"/>
        <v>-9.54405231808565</v>
      </c>
      <c r="G20" s="7">
        <f t="shared" si="1"/>
        <v>1.898409096935988</v>
      </c>
    </row>
    <row r="21" spans="1:7" ht="15">
      <c r="A21" s="77" t="s">
        <v>184</v>
      </c>
      <c r="B21" s="76">
        <v>65686.14758000002</v>
      </c>
      <c r="C21" s="76">
        <v>67843.70551999997</v>
      </c>
      <c r="D21" s="76">
        <v>69608.10728000004</v>
      </c>
      <c r="E21" s="76">
        <v>74097.78449</v>
      </c>
      <c r="F21" s="63">
        <f t="shared" si="0"/>
        <v>6.449934332993923</v>
      </c>
      <c r="G21" s="7">
        <f t="shared" si="1"/>
        <v>1.5868640198979211</v>
      </c>
    </row>
    <row r="22" spans="1:7" ht="15">
      <c r="A22" s="77" t="s">
        <v>183</v>
      </c>
      <c r="B22" s="76">
        <v>43426.629249999976</v>
      </c>
      <c r="C22" s="76">
        <v>34443.719520000006</v>
      </c>
      <c r="D22" s="76">
        <v>28924.422470000005</v>
      </c>
      <c r="E22" s="76">
        <v>52792.266780000005</v>
      </c>
      <c r="F22" s="63">
        <f t="shared" si="0"/>
        <v>82.51796327050396</v>
      </c>
      <c r="G22" s="7">
        <f t="shared" si="1"/>
        <v>1.1305891162419328</v>
      </c>
    </row>
    <row r="23" spans="1:7" s="9" customFormat="1" ht="15">
      <c r="A23" s="77" t="s">
        <v>182</v>
      </c>
      <c r="B23" s="76">
        <v>17969.97971</v>
      </c>
      <c r="C23" s="76">
        <v>17587.384299999998</v>
      </c>
      <c r="D23" s="76">
        <v>25767.573349999977</v>
      </c>
      <c r="E23" s="76">
        <v>37619.945300000014</v>
      </c>
      <c r="F23" s="63">
        <f t="shared" si="0"/>
        <v>45.99723764830206</v>
      </c>
      <c r="G23" s="7">
        <f t="shared" si="1"/>
        <v>0.8056615732573562</v>
      </c>
    </row>
    <row r="24" spans="1:7" ht="15">
      <c r="A24" s="77" t="s">
        <v>181</v>
      </c>
      <c r="B24" s="76">
        <v>42229.86062999996</v>
      </c>
      <c r="C24" s="76">
        <v>30151.044970000014</v>
      </c>
      <c r="D24" s="76">
        <v>42617.67354999997</v>
      </c>
      <c r="E24" s="76">
        <v>33766.78706000001</v>
      </c>
      <c r="F24" s="63">
        <f t="shared" si="0"/>
        <v>-20.7681127399315</v>
      </c>
      <c r="G24" s="7">
        <f t="shared" si="1"/>
        <v>0.7231430713060004</v>
      </c>
    </row>
    <row r="25" spans="1:7" ht="15">
      <c r="A25" s="77" t="s">
        <v>180</v>
      </c>
      <c r="B25" s="76">
        <v>23553.685490000007</v>
      </c>
      <c r="C25" s="76">
        <v>24178.45015</v>
      </c>
      <c r="D25" s="76">
        <v>26354.38764000001</v>
      </c>
      <c r="E25" s="76">
        <v>30037.095479999985</v>
      </c>
      <c r="F25" s="63">
        <f t="shared" si="0"/>
        <v>13.973794004647843</v>
      </c>
      <c r="G25" s="7">
        <f t="shared" si="1"/>
        <v>0.6432687077962924</v>
      </c>
    </row>
    <row r="26" spans="1:7" ht="15">
      <c r="A26" s="77" t="s">
        <v>179</v>
      </c>
      <c r="B26" s="76">
        <v>36522.23877</v>
      </c>
      <c r="C26" s="76">
        <v>49102.34566999999</v>
      </c>
      <c r="D26" s="76">
        <v>34239.65931999999</v>
      </c>
      <c r="E26" s="76">
        <v>25315.631539999988</v>
      </c>
      <c r="F26" s="63">
        <f t="shared" si="0"/>
        <v>-26.06342457031201</v>
      </c>
      <c r="G26" s="7">
        <f t="shared" si="1"/>
        <v>0.542154736586497</v>
      </c>
    </row>
    <row r="27" spans="1:7" ht="15">
      <c r="A27" s="77" t="s">
        <v>178</v>
      </c>
      <c r="B27" s="76">
        <v>26536.184019999982</v>
      </c>
      <c r="C27" s="76">
        <v>25564.530920000005</v>
      </c>
      <c r="D27" s="76">
        <v>28507.282830000004</v>
      </c>
      <c r="E27" s="76">
        <v>24352.54231000001</v>
      </c>
      <c r="F27" s="63">
        <f t="shared" si="0"/>
        <v>-14.574312623115727</v>
      </c>
      <c r="G27" s="7">
        <f t="shared" si="1"/>
        <v>0.5215294013277295</v>
      </c>
    </row>
    <row r="28" spans="1:7" ht="15">
      <c r="A28" s="77" t="s">
        <v>177</v>
      </c>
      <c r="B28" s="76">
        <v>42847.641</v>
      </c>
      <c r="C28" s="76">
        <v>14602.173609999996</v>
      </c>
      <c r="D28" s="76">
        <v>19111.970700000005</v>
      </c>
      <c r="E28" s="76">
        <v>24170.576270000016</v>
      </c>
      <c r="F28" s="63">
        <f t="shared" si="0"/>
        <v>26.468257247799198</v>
      </c>
      <c r="G28" s="7">
        <f t="shared" si="1"/>
        <v>0.517632451321643</v>
      </c>
    </row>
    <row r="29" spans="1:7" ht="15">
      <c r="A29" s="77" t="s">
        <v>176</v>
      </c>
      <c r="B29" s="76">
        <v>17670.82992</v>
      </c>
      <c r="C29" s="76">
        <v>22457.494269999996</v>
      </c>
      <c r="D29" s="76">
        <v>19395.920449999994</v>
      </c>
      <c r="E29" s="76">
        <v>23407.158279999996</v>
      </c>
      <c r="F29" s="63">
        <f t="shared" si="0"/>
        <v>20.680832551053307</v>
      </c>
      <c r="G29" s="7">
        <f t="shared" si="1"/>
        <v>0.5012832372552318</v>
      </c>
    </row>
    <row r="30" spans="1:7" ht="15">
      <c r="A30" s="75" t="s">
        <v>46</v>
      </c>
      <c r="B30" s="76">
        <v>437721.3602299993</v>
      </c>
      <c r="C30" s="76">
        <v>433207.4925999972</v>
      </c>
      <c r="D30" s="76">
        <v>352835.9933300009</v>
      </c>
      <c r="E30" s="76">
        <v>364043.9352100007</v>
      </c>
      <c r="F30" s="63">
        <f t="shared" si="0"/>
        <v>3.1765301986969474</v>
      </c>
      <c r="G30" s="7">
        <f t="shared" si="1"/>
        <v>7.796295482016241</v>
      </c>
    </row>
    <row r="31" spans="1:7" ht="12.75" customHeight="1">
      <c r="A31" s="75"/>
      <c r="B31" s="3"/>
      <c r="C31" s="3"/>
      <c r="D31" s="3"/>
      <c r="E31" s="3"/>
      <c r="F31" s="7"/>
      <c r="G31" s="7"/>
    </row>
    <row r="32" spans="1:7" s="9" customFormat="1" ht="15">
      <c r="A32" s="74" t="s">
        <v>117</v>
      </c>
      <c r="B32" s="52">
        <f>SUM(B8:B30)</f>
        <v>4381651.130889999</v>
      </c>
      <c r="C32" s="52">
        <f>SUM(C8:C30)</f>
        <v>4509167.579369997</v>
      </c>
      <c r="D32" s="52">
        <f>SUM(D8:D30)</f>
        <v>4397563.706849997</v>
      </c>
      <c r="E32" s="52">
        <f>SUM(E8:E30)</f>
        <v>4669447.6376600005</v>
      </c>
      <c r="F32" s="73">
        <f>(E32/D32-1)*100</f>
        <v>6.182603571757128</v>
      </c>
      <c r="G32" s="73">
        <f>(E32/$E$32)*100</f>
        <v>100</v>
      </c>
    </row>
    <row r="33" spans="1:5" ht="15">
      <c r="A33" s="1" t="s">
        <v>172</v>
      </c>
      <c r="B33" s="3"/>
      <c r="C33" s="3"/>
      <c r="D33" s="3"/>
      <c r="E33" s="3"/>
    </row>
    <row r="34" spans="1:5" ht="15">
      <c r="A34" s="4" t="s">
        <v>0</v>
      </c>
      <c r="B34" s="3"/>
      <c r="C34" s="3"/>
      <c r="D34" s="3"/>
      <c r="E34" s="3"/>
    </row>
  </sheetData>
  <sheetProtection/>
  <mergeCells count="10">
    <mergeCell ref="G6:G7"/>
    <mergeCell ref="A2:G2"/>
    <mergeCell ref="A3:G3"/>
    <mergeCell ref="A4:G4"/>
    <mergeCell ref="A6:A7"/>
    <mergeCell ref="F6:F7"/>
    <mergeCell ref="B6:B7"/>
    <mergeCell ref="C6:C7"/>
    <mergeCell ref="D6:D7"/>
    <mergeCell ref="E6:E7"/>
  </mergeCells>
  <printOptions horizontalCentered="1" verticalCentered="1"/>
  <pageMargins left="0.4724409448818898" right="0.4724409448818898" top="0.984251968503937" bottom="0.984251968503937" header="0" footer="0"/>
  <pageSetup horizontalDpi="360" verticalDpi="36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"/>
  <sheetViews>
    <sheetView showGridLines="0" zoomScalePageLayoutView="0" workbookViewId="0" topLeftCell="A1">
      <selection activeCell="F15" sqref="F15"/>
    </sheetView>
  </sheetViews>
  <sheetFormatPr defaultColWidth="10.00390625" defaultRowHeight="12.75"/>
  <cols>
    <col min="1" max="1" width="13.125" style="1" customWidth="1"/>
    <col min="2" max="2" width="36.375" style="1" customWidth="1"/>
    <col min="3" max="6" width="9.875" style="1" customWidth="1"/>
    <col min="7" max="7" width="10.875" style="1" customWidth="1"/>
    <col min="8" max="8" width="14.50390625" style="1" customWidth="1"/>
    <col min="9" max="16384" width="10.00390625" style="1" customWidth="1"/>
  </cols>
  <sheetData>
    <row r="2" spans="1:8" ht="14.25" customHeight="1">
      <c r="A2" s="382" t="s">
        <v>217</v>
      </c>
      <c r="B2" s="382"/>
      <c r="C2" s="382"/>
      <c r="D2" s="382"/>
      <c r="E2" s="382"/>
      <c r="F2" s="382"/>
      <c r="G2" s="382"/>
      <c r="H2" s="382"/>
    </row>
    <row r="3" spans="1:8" ht="14.25" customHeight="1">
      <c r="A3" s="382" t="s">
        <v>216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8</v>
      </c>
      <c r="B4" s="382"/>
      <c r="C4" s="382"/>
      <c r="D4" s="382"/>
      <c r="E4" s="382"/>
      <c r="F4" s="382"/>
      <c r="G4" s="382"/>
      <c r="H4" s="382"/>
    </row>
    <row r="5" spans="1:8" ht="12.75" customHeight="1">
      <c r="A5" s="375" t="s">
        <v>159</v>
      </c>
      <c r="B5" s="380" t="s">
        <v>158</v>
      </c>
      <c r="C5" s="378">
        <v>2013</v>
      </c>
      <c r="D5" s="378">
        <v>2014</v>
      </c>
      <c r="E5" s="378">
        <v>2015</v>
      </c>
      <c r="F5" s="378">
        <v>2016</v>
      </c>
      <c r="G5" s="375" t="s">
        <v>7</v>
      </c>
      <c r="H5" s="379" t="s">
        <v>157</v>
      </c>
    </row>
    <row r="6" spans="1:8" ht="27" customHeight="1">
      <c r="A6" s="375"/>
      <c r="B6" s="380"/>
      <c r="C6" s="378"/>
      <c r="D6" s="378"/>
      <c r="E6" s="378"/>
      <c r="F6" s="378"/>
      <c r="G6" s="375"/>
      <c r="H6" s="379"/>
    </row>
    <row r="7" spans="1:8" s="91" customFormat="1" ht="18" customHeight="1">
      <c r="A7" s="88" t="s">
        <v>156</v>
      </c>
      <c r="B7" s="88" t="s">
        <v>155</v>
      </c>
      <c r="C7" s="90">
        <v>828072.3177900005</v>
      </c>
      <c r="D7" s="90">
        <v>904166.5734799997</v>
      </c>
      <c r="E7" s="90">
        <v>829314.1271100013</v>
      </c>
      <c r="F7" s="90">
        <v>994038.5790999996</v>
      </c>
      <c r="G7" s="85">
        <f aca="true" t="shared" si="0" ref="G7:G24">(F7/E7-1)*100</f>
        <v>19.862733143595545</v>
      </c>
      <c r="H7" s="85">
        <f aca="true" t="shared" si="1" ref="H7:H24">(F7/$F$24)*100</f>
        <v>36.60269731125567</v>
      </c>
    </row>
    <row r="8" spans="1:8" s="91" customFormat="1" ht="18" customHeight="1">
      <c r="A8" s="88" t="s">
        <v>154</v>
      </c>
      <c r="B8" s="88" t="s">
        <v>153</v>
      </c>
      <c r="C8" s="90">
        <v>823238.4840400001</v>
      </c>
      <c r="D8" s="90">
        <v>885889.4926399991</v>
      </c>
      <c r="E8" s="90">
        <v>821659.9973600002</v>
      </c>
      <c r="F8" s="90">
        <v>892826.7830199999</v>
      </c>
      <c r="G8" s="85">
        <f t="shared" si="0"/>
        <v>8.661342390850123</v>
      </c>
      <c r="H8" s="85">
        <f t="shared" si="1"/>
        <v>32.875855301160925</v>
      </c>
    </row>
    <row r="9" spans="1:8" s="91" customFormat="1" ht="18" customHeight="1">
      <c r="A9" s="88" t="s">
        <v>109</v>
      </c>
      <c r="B9" s="88" t="s">
        <v>149</v>
      </c>
      <c r="C9" s="90">
        <v>302043.4482100001</v>
      </c>
      <c r="D9" s="90">
        <v>277327.26225</v>
      </c>
      <c r="E9" s="90">
        <v>306695.2183099995</v>
      </c>
      <c r="F9" s="90">
        <v>307873.17732</v>
      </c>
      <c r="G9" s="85">
        <f t="shared" si="0"/>
        <v>0.38408130928531126</v>
      </c>
      <c r="H9" s="85">
        <f t="shared" si="1"/>
        <v>11.336570789738786</v>
      </c>
    </row>
    <row r="10" spans="1:8" s="91" customFormat="1" ht="18" customHeight="1">
      <c r="A10" s="88" t="s">
        <v>136</v>
      </c>
      <c r="B10" s="88" t="s">
        <v>135</v>
      </c>
      <c r="C10" s="90">
        <v>65488.324939999984</v>
      </c>
      <c r="D10" s="90">
        <v>70375.24614000002</v>
      </c>
      <c r="E10" s="90">
        <v>71332.02968000002</v>
      </c>
      <c r="F10" s="90">
        <v>78208.28837000002</v>
      </c>
      <c r="G10" s="85">
        <f t="shared" si="0"/>
        <v>9.639791158119749</v>
      </c>
      <c r="H10" s="85">
        <f t="shared" si="1"/>
        <v>2.879802018378734</v>
      </c>
    </row>
    <row r="11" spans="1:8" ht="18" customHeight="1">
      <c r="A11" s="88" t="s">
        <v>131</v>
      </c>
      <c r="B11" s="88" t="s">
        <v>134</v>
      </c>
      <c r="C11" s="90">
        <v>78773.22641000002</v>
      </c>
      <c r="D11" s="90">
        <v>72417.7508</v>
      </c>
      <c r="E11" s="90">
        <v>71250.90128000005</v>
      </c>
      <c r="F11" s="90">
        <v>63267.01391999999</v>
      </c>
      <c r="G11" s="85">
        <f t="shared" si="0"/>
        <v>-11.205314201746264</v>
      </c>
      <c r="H11" s="85">
        <f t="shared" si="1"/>
        <v>2.329631272860081</v>
      </c>
    </row>
    <row r="12" spans="1:8" ht="18" customHeight="1">
      <c r="A12" s="88" t="s">
        <v>133</v>
      </c>
      <c r="B12" s="88" t="s">
        <v>132</v>
      </c>
      <c r="C12" s="90">
        <v>61249.06779000001</v>
      </c>
      <c r="D12" s="90">
        <v>72323.56402</v>
      </c>
      <c r="E12" s="90">
        <v>68655.03070999998</v>
      </c>
      <c r="F12" s="90">
        <v>65865.54705000002</v>
      </c>
      <c r="G12" s="85">
        <f t="shared" si="0"/>
        <v>-4.0630433504323715</v>
      </c>
      <c r="H12" s="85">
        <f t="shared" si="1"/>
        <v>2.4253150054741375</v>
      </c>
    </row>
    <row r="13" spans="1:8" ht="18" customHeight="1">
      <c r="A13" s="88" t="s">
        <v>116</v>
      </c>
      <c r="B13" s="88" t="s">
        <v>128</v>
      </c>
      <c r="C13" s="90">
        <v>40625.75856</v>
      </c>
      <c r="D13" s="90">
        <v>41369.83603999999</v>
      </c>
      <c r="E13" s="90">
        <v>39493.76425999995</v>
      </c>
      <c r="F13" s="90">
        <v>37049.444400000015</v>
      </c>
      <c r="G13" s="85">
        <f t="shared" si="0"/>
        <v>-6.189128602450267</v>
      </c>
      <c r="H13" s="85">
        <f t="shared" si="1"/>
        <v>1.3642424222118377</v>
      </c>
    </row>
    <row r="14" spans="1:8" s="48" customFormat="1" ht="18" customHeight="1">
      <c r="A14" s="88" t="s">
        <v>126</v>
      </c>
      <c r="B14" s="88" t="s">
        <v>215</v>
      </c>
      <c r="C14" s="79">
        <v>22371.77371</v>
      </c>
      <c r="D14" s="79">
        <v>35172.24869</v>
      </c>
      <c r="E14" s="79">
        <v>38799.93096999998</v>
      </c>
      <c r="F14" s="79">
        <v>32266.536830000005</v>
      </c>
      <c r="G14" s="85">
        <f t="shared" si="0"/>
        <v>-16.83867464880693</v>
      </c>
      <c r="H14" s="85">
        <f t="shared" si="1"/>
        <v>1.188125195241704</v>
      </c>
    </row>
    <row r="15" spans="1:8" s="48" customFormat="1" ht="18" customHeight="1">
      <c r="A15" s="88" t="s">
        <v>118</v>
      </c>
      <c r="B15" s="88" t="s">
        <v>214</v>
      </c>
      <c r="C15" s="90">
        <v>34206.29646000003</v>
      </c>
      <c r="D15" s="90">
        <v>36933.474869999984</v>
      </c>
      <c r="E15" s="90">
        <v>37647.98209000004</v>
      </c>
      <c r="F15" s="90">
        <v>38550.71928000003</v>
      </c>
      <c r="G15" s="85">
        <f t="shared" si="0"/>
        <v>2.39783685574948</v>
      </c>
      <c r="H15" s="85">
        <f t="shared" si="1"/>
        <v>1.41952268111626</v>
      </c>
    </row>
    <row r="16" spans="1:8" s="70" customFormat="1" ht="18" customHeight="1">
      <c r="A16" s="88" t="s">
        <v>213</v>
      </c>
      <c r="B16" s="88" t="s">
        <v>212</v>
      </c>
      <c r="C16" s="79">
        <v>9246.249130000002</v>
      </c>
      <c r="D16" s="79">
        <v>16346.449520000004</v>
      </c>
      <c r="E16" s="79">
        <v>24542.379440000008</v>
      </c>
      <c r="F16" s="79">
        <v>24525.12960000001</v>
      </c>
      <c r="G16" s="85">
        <f t="shared" si="0"/>
        <v>-0.07028593149318585</v>
      </c>
      <c r="H16" s="85">
        <f t="shared" si="1"/>
        <v>0.9030694724956049</v>
      </c>
    </row>
    <row r="17" spans="1:8" s="48" customFormat="1" ht="18" customHeight="1">
      <c r="A17" s="88" t="s">
        <v>211</v>
      </c>
      <c r="B17" s="88" t="s">
        <v>210</v>
      </c>
      <c r="C17" s="79">
        <v>15059.083790000002</v>
      </c>
      <c r="D17" s="79">
        <v>16670.31005</v>
      </c>
      <c r="E17" s="79">
        <v>14112.618719999999</v>
      </c>
      <c r="F17" s="79">
        <v>19447.037439999993</v>
      </c>
      <c r="G17" s="85">
        <f t="shared" si="0"/>
        <v>37.79892892904566</v>
      </c>
      <c r="H17" s="85">
        <f t="shared" si="1"/>
        <v>0.7160828965626775</v>
      </c>
    </row>
    <row r="18" spans="1:8" s="48" customFormat="1" ht="18" customHeight="1">
      <c r="A18" s="88" t="s">
        <v>209</v>
      </c>
      <c r="B18" s="88" t="s">
        <v>208</v>
      </c>
      <c r="C18" s="79">
        <v>15599.697080000002</v>
      </c>
      <c r="D18" s="79">
        <v>15487.81298</v>
      </c>
      <c r="E18" s="79">
        <v>14002.412400000003</v>
      </c>
      <c r="F18" s="79">
        <v>12655.791869999997</v>
      </c>
      <c r="G18" s="85">
        <f t="shared" si="0"/>
        <v>-9.617060914446462</v>
      </c>
      <c r="H18" s="85">
        <f t="shared" si="1"/>
        <v>0.46601422599842474</v>
      </c>
    </row>
    <row r="19" spans="1:8" s="48" customFormat="1" ht="18" customHeight="1">
      <c r="A19" s="88" t="s">
        <v>207</v>
      </c>
      <c r="B19" s="88" t="s">
        <v>206</v>
      </c>
      <c r="C19" s="79">
        <v>18736.472789999996</v>
      </c>
      <c r="D19" s="79">
        <v>16197.971970000004</v>
      </c>
      <c r="E19" s="79">
        <v>12991.891460000003</v>
      </c>
      <c r="F19" s="79">
        <v>14602.174609999996</v>
      </c>
      <c r="G19" s="85">
        <f t="shared" si="0"/>
        <v>12.394524345879908</v>
      </c>
      <c r="H19" s="85">
        <f t="shared" si="1"/>
        <v>0.5376843399979996</v>
      </c>
    </row>
    <row r="20" spans="1:8" s="48" customFormat="1" ht="18" customHeight="1">
      <c r="A20" s="89" t="s">
        <v>205</v>
      </c>
      <c r="B20" s="88" t="s">
        <v>204</v>
      </c>
      <c r="C20" s="79">
        <v>9516.624930000002</v>
      </c>
      <c r="D20" s="79">
        <v>8479.077029999999</v>
      </c>
      <c r="E20" s="79">
        <v>9981.04254</v>
      </c>
      <c r="F20" s="79">
        <v>11151.81168</v>
      </c>
      <c r="G20" s="85">
        <f t="shared" si="0"/>
        <v>11.72992836477782</v>
      </c>
      <c r="H20" s="85">
        <f t="shared" si="1"/>
        <v>0.41063435160105827</v>
      </c>
    </row>
    <row r="21" spans="1:8" s="48" customFormat="1" ht="18" customHeight="1">
      <c r="A21" s="89">
        <v>1101000019</v>
      </c>
      <c r="B21" s="88" t="s">
        <v>203</v>
      </c>
      <c r="C21" s="79">
        <v>12549.39882</v>
      </c>
      <c r="D21" s="79">
        <v>11943.93972</v>
      </c>
      <c r="E21" s="79">
        <v>12616.652230000002</v>
      </c>
      <c r="F21" s="79">
        <v>10252.395920000006</v>
      </c>
      <c r="G21" s="85">
        <f t="shared" si="0"/>
        <v>-18.73917317288213</v>
      </c>
      <c r="H21" s="85">
        <f t="shared" si="1"/>
        <v>0.37751587560583133</v>
      </c>
    </row>
    <row r="22" spans="1:8" s="48" customFormat="1" ht="33.75" customHeight="1">
      <c r="A22" s="89">
        <v>1209309000</v>
      </c>
      <c r="B22" s="88" t="s">
        <v>202</v>
      </c>
      <c r="C22" s="79">
        <v>10274.753910000001</v>
      </c>
      <c r="D22" s="79">
        <v>5834.40559</v>
      </c>
      <c r="E22" s="79">
        <v>4705.29848</v>
      </c>
      <c r="F22" s="79">
        <v>8756.286030000001</v>
      </c>
      <c r="G22" s="85">
        <f t="shared" si="0"/>
        <v>86.09416739913172</v>
      </c>
      <c r="H22" s="85">
        <f t="shared" si="1"/>
        <v>0.3224258030478555</v>
      </c>
    </row>
    <row r="23" spans="1:8" ht="18" customHeight="1">
      <c r="A23" s="87" t="s">
        <v>46</v>
      </c>
      <c r="B23" s="87"/>
      <c r="C23" s="86">
        <v>106817.70678000059</v>
      </c>
      <c r="D23" s="86">
        <v>108743.55415000208</v>
      </c>
      <c r="E23" s="86">
        <v>94940.88818000257</v>
      </c>
      <c r="F23" s="86">
        <v>104415.54260000167</v>
      </c>
      <c r="G23" s="85">
        <f t="shared" si="0"/>
        <v>9.979530001905701</v>
      </c>
      <c r="H23" s="85">
        <f t="shared" si="1"/>
        <v>3.844811037252412</v>
      </c>
    </row>
    <row r="24" spans="1:8" ht="15">
      <c r="A24" s="84"/>
      <c r="B24" s="83" t="s">
        <v>117</v>
      </c>
      <c r="C24" s="82">
        <f>SUM(C7:C23)</f>
        <v>2453868.6851400007</v>
      </c>
      <c r="D24" s="82">
        <f>SUM(D7:D23)</f>
        <v>2595678.96994</v>
      </c>
      <c r="E24" s="82">
        <f>SUM(E7:E23)</f>
        <v>2472742.1652200036</v>
      </c>
      <c r="F24" s="82">
        <f>SUM(F7:F23)</f>
        <v>2715752.2590400013</v>
      </c>
      <c r="G24" s="81">
        <f t="shared" si="0"/>
        <v>9.82755489990106</v>
      </c>
      <c r="H24" s="81">
        <f t="shared" si="1"/>
        <v>100</v>
      </c>
    </row>
    <row r="25" spans="1:6" ht="15">
      <c r="A25" s="47" t="s">
        <v>201</v>
      </c>
      <c r="B25" s="80"/>
      <c r="C25" s="3"/>
      <c r="D25" s="3"/>
      <c r="E25" s="3"/>
      <c r="F25" s="3"/>
    </row>
    <row r="26" spans="1:8" ht="15">
      <c r="A26" s="47" t="s">
        <v>0</v>
      </c>
      <c r="C26" s="79"/>
      <c r="D26" s="79"/>
      <c r="E26" s="79"/>
      <c r="F26" s="79"/>
      <c r="G26" s="47"/>
      <c r="H26" s="47"/>
    </row>
    <row r="27" spans="7:8" ht="15">
      <c r="G27" s="47"/>
      <c r="H27" s="47"/>
    </row>
  </sheetData>
  <sheetProtection/>
  <mergeCells count="11">
    <mergeCell ref="F5:F6"/>
    <mergeCell ref="A4:H4"/>
    <mergeCell ref="A2:H2"/>
    <mergeCell ref="A3:H3"/>
    <mergeCell ref="G5:G6"/>
    <mergeCell ref="H5:H6"/>
    <mergeCell ref="A5:A6"/>
    <mergeCell ref="B5:B6"/>
    <mergeCell ref="C5:C6"/>
    <mergeCell ref="D5:D6"/>
    <mergeCell ref="E5:E6"/>
  </mergeCells>
  <printOptions horizontalCentered="1" verticalCentered="1"/>
  <pageMargins left="0.75" right="0.75" top="1" bottom="1" header="0" footer="0"/>
  <pageSetup fitToHeight="1" fitToWidth="1" horizontalDpi="600" verticalDpi="6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"/>
  <sheetViews>
    <sheetView showGridLines="0" zoomScalePageLayoutView="0" workbookViewId="0" topLeftCell="A1">
      <selection activeCell="B10" sqref="B10"/>
    </sheetView>
  </sheetViews>
  <sheetFormatPr defaultColWidth="10.00390625" defaultRowHeight="12.75"/>
  <cols>
    <col min="1" max="1" width="13.125" style="1" customWidth="1"/>
    <col min="2" max="2" width="36.375" style="1" customWidth="1"/>
    <col min="3" max="6" width="9.875" style="1" customWidth="1"/>
    <col min="7" max="7" width="10.875" style="1" customWidth="1"/>
    <col min="8" max="8" width="14.50390625" style="1" customWidth="1"/>
    <col min="9" max="16384" width="10.00390625" style="1" customWidth="1"/>
  </cols>
  <sheetData>
    <row r="2" spans="1:8" ht="14.25" customHeight="1">
      <c r="A2" s="382" t="s">
        <v>218</v>
      </c>
      <c r="B2" s="382"/>
      <c r="C2" s="382"/>
      <c r="D2" s="382"/>
      <c r="E2" s="382"/>
      <c r="F2" s="382"/>
      <c r="G2" s="382"/>
      <c r="H2" s="382"/>
    </row>
    <row r="3" spans="1:8" ht="14.25" customHeight="1">
      <c r="A3" s="382" t="s">
        <v>216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162</v>
      </c>
      <c r="B4" s="382"/>
      <c r="C4" s="382"/>
      <c r="D4" s="382"/>
      <c r="E4" s="382"/>
      <c r="F4" s="382"/>
      <c r="G4" s="382"/>
      <c r="H4" s="382"/>
    </row>
    <row r="5" spans="1:8" ht="12.75" customHeight="1">
      <c r="A5" s="375" t="s">
        <v>159</v>
      </c>
      <c r="B5" s="380" t="s">
        <v>158</v>
      </c>
      <c r="C5" s="378">
        <v>2013</v>
      </c>
      <c r="D5" s="378">
        <v>2014</v>
      </c>
      <c r="E5" s="378">
        <v>2015</v>
      </c>
      <c r="F5" s="378">
        <v>2016</v>
      </c>
      <c r="G5" s="375" t="s">
        <v>7</v>
      </c>
      <c r="H5" s="379" t="s">
        <v>157</v>
      </c>
    </row>
    <row r="6" spans="1:8" ht="27" customHeight="1">
      <c r="A6" s="375"/>
      <c r="B6" s="380"/>
      <c r="C6" s="378"/>
      <c r="D6" s="378"/>
      <c r="E6" s="378"/>
      <c r="F6" s="378"/>
      <c r="G6" s="375"/>
      <c r="H6" s="379"/>
    </row>
    <row r="7" spans="1:8" s="91" customFormat="1" ht="18" customHeight="1">
      <c r="A7" s="88" t="s">
        <v>156</v>
      </c>
      <c r="B7" s="88" t="s">
        <v>155</v>
      </c>
      <c r="C7" s="90">
        <v>2042425.595</v>
      </c>
      <c r="D7" s="90">
        <v>2169315.697</v>
      </c>
      <c r="E7" s="90">
        <v>1963740.841</v>
      </c>
      <c r="F7" s="90">
        <v>2364903.554</v>
      </c>
      <c r="G7" s="85">
        <f aca="true" t="shared" si="0" ref="G7:G24">(F7/E7-1)*100</f>
        <v>20.42849568661591</v>
      </c>
      <c r="H7" s="85">
        <f aca="true" t="shared" si="1" ref="H7:H24">(F7/$F$24)*100</f>
        <v>47.20448019213924</v>
      </c>
    </row>
    <row r="8" spans="1:8" s="91" customFormat="1" ht="18" customHeight="1">
      <c r="A8" s="88" t="s">
        <v>154</v>
      </c>
      <c r="B8" s="88" t="s">
        <v>153</v>
      </c>
      <c r="C8" s="90">
        <v>1949865.404</v>
      </c>
      <c r="D8" s="90">
        <v>2126202.646</v>
      </c>
      <c r="E8" s="90">
        <v>1911495.305</v>
      </c>
      <c r="F8" s="90">
        <v>2007432.86</v>
      </c>
      <c r="G8" s="85">
        <f t="shared" si="0"/>
        <v>5.018979369138443</v>
      </c>
      <c r="H8" s="85">
        <f t="shared" si="1"/>
        <v>40.06921318911402</v>
      </c>
    </row>
    <row r="9" spans="1:8" s="91" customFormat="1" ht="18" customHeight="1">
      <c r="A9" s="88" t="s">
        <v>109</v>
      </c>
      <c r="B9" s="88" t="s">
        <v>149</v>
      </c>
      <c r="C9" s="90">
        <v>81279.109</v>
      </c>
      <c r="D9" s="90">
        <v>72816.379</v>
      </c>
      <c r="E9" s="90">
        <v>68758.813</v>
      </c>
      <c r="F9" s="90">
        <v>75490.427</v>
      </c>
      <c r="G9" s="85">
        <f t="shared" si="0"/>
        <v>9.79018355072534</v>
      </c>
      <c r="H9" s="85">
        <f t="shared" si="1"/>
        <v>1.506821011787288</v>
      </c>
    </row>
    <row r="10" spans="1:8" s="91" customFormat="1" ht="18" customHeight="1">
      <c r="A10" s="88" t="s">
        <v>136</v>
      </c>
      <c r="B10" s="88" t="s">
        <v>135</v>
      </c>
      <c r="C10" s="90">
        <v>90815.04</v>
      </c>
      <c r="D10" s="90">
        <v>91583.517</v>
      </c>
      <c r="E10" s="90">
        <v>98550.026</v>
      </c>
      <c r="F10" s="90">
        <v>101796.761</v>
      </c>
      <c r="G10" s="85">
        <f t="shared" si="0"/>
        <v>3.2945044580708682</v>
      </c>
      <c r="H10" s="85">
        <f t="shared" si="1"/>
        <v>2.0319066205134693</v>
      </c>
    </row>
    <row r="11" spans="1:8" ht="18" customHeight="1">
      <c r="A11" s="88" t="s">
        <v>131</v>
      </c>
      <c r="B11" s="88" t="s">
        <v>134</v>
      </c>
      <c r="C11" s="90">
        <v>52806.06</v>
      </c>
      <c r="D11" s="90">
        <v>45267.851</v>
      </c>
      <c r="E11" s="90">
        <v>40574.26</v>
      </c>
      <c r="F11" s="90">
        <v>32608.728</v>
      </c>
      <c r="G11" s="85">
        <f t="shared" si="0"/>
        <v>-19.631983429888813</v>
      </c>
      <c r="H11" s="85">
        <f t="shared" si="1"/>
        <v>0.6508840719374454</v>
      </c>
    </row>
    <row r="12" spans="1:8" ht="18" customHeight="1">
      <c r="A12" s="88" t="s">
        <v>133</v>
      </c>
      <c r="B12" s="88" t="s">
        <v>132</v>
      </c>
      <c r="C12" s="90">
        <v>115915.411</v>
      </c>
      <c r="D12" s="90">
        <v>135039.688</v>
      </c>
      <c r="E12" s="90">
        <v>129828.359</v>
      </c>
      <c r="F12" s="90">
        <v>124574.127</v>
      </c>
      <c r="G12" s="85">
        <f t="shared" si="0"/>
        <v>-4.0470603190786765</v>
      </c>
      <c r="H12" s="85">
        <f t="shared" si="1"/>
        <v>2.486552527894141</v>
      </c>
    </row>
    <row r="13" spans="1:8" ht="18" customHeight="1">
      <c r="A13" s="88" t="s">
        <v>116</v>
      </c>
      <c r="B13" s="88" t="s">
        <v>128</v>
      </c>
      <c r="C13" s="90">
        <v>18315.546</v>
      </c>
      <c r="D13" s="90">
        <v>26906.237</v>
      </c>
      <c r="E13" s="90">
        <v>18474.541</v>
      </c>
      <c r="F13" s="90">
        <v>28133.189</v>
      </c>
      <c r="G13" s="85">
        <f t="shared" si="0"/>
        <v>52.28085504262323</v>
      </c>
      <c r="H13" s="85">
        <f t="shared" si="1"/>
        <v>0.5615504110711018</v>
      </c>
    </row>
    <row r="14" spans="1:8" s="48" customFormat="1" ht="18" customHeight="1">
      <c r="A14" s="88" t="s">
        <v>126</v>
      </c>
      <c r="B14" s="88" t="s">
        <v>215</v>
      </c>
      <c r="C14" s="79">
        <v>18487.891</v>
      </c>
      <c r="D14" s="79">
        <v>27891.311</v>
      </c>
      <c r="E14" s="79">
        <v>28324.681</v>
      </c>
      <c r="F14" s="79">
        <v>24361.889</v>
      </c>
      <c r="G14" s="85">
        <f t="shared" si="0"/>
        <v>-13.99059710504772</v>
      </c>
      <c r="H14" s="85">
        <f t="shared" si="1"/>
        <v>0.48627365999704314</v>
      </c>
    </row>
    <row r="15" spans="1:8" s="48" customFormat="1" ht="18" customHeight="1">
      <c r="A15" s="88" t="s">
        <v>118</v>
      </c>
      <c r="B15" s="88" t="s">
        <v>214</v>
      </c>
      <c r="C15" s="90">
        <v>8793.653</v>
      </c>
      <c r="D15" s="90">
        <v>7854.591</v>
      </c>
      <c r="E15" s="90">
        <v>7330.631</v>
      </c>
      <c r="F15" s="90">
        <v>8642.113</v>
      </c>
      <c r="G15" s="85">
        <f t="shared" si="0"/>
        <v>17.890438080978278</v>
      </c>
      <c r="H15" s="85">
        <f t="shared" si="1"/>
        <v>0.17250024900031463</v>
      </c>
    </row>
    <row r="16" spans="1:8" s="70" customFormat="1" ht="18" customHeight="1">
      <c r="A16" s="88" t="s">
        <v>213</v>
      </c>
      <c r="B16" s="88" t="s">
        <v>212</v>
      </c>
      <c r="C16" s="79">
        <v>6119.083</v>
      </c>
      <c r="D16" s="79">
        <v>9951.666</v>
      </c>
      <c r="E16" s="79">
        <v>14459.198</v>
      </c>
      <c r="F16" s="79">
        <v>13652.896</v>
      </c>
      <c r="G16" s="85">
        <f t="shared" si="0"/>
        <v>-5.576395039337589</v>
      </c>
      <c r="H16" s="85">
        <f t="shared" si="1"/>
        <v>0.27251760762389937</v>
      </c>
    </row>
    <row r="17" spans="1:8" s="48" customFormat="1" ht="18" customHeight="1">
      <c r="A17" s="88" t="s">
        <v>211</v>
      </c>
      <c r="B17" s="88" t="s">
        <v>210</v>
      </c>
      <c r="C17" s="79">
        <v>35464.681</v>
      </c>
      <c r="D17" s="79">
        <v>36986.296</v>
      </c>
      <c r="E17" s="79">
        <v>32324.692</v>
      </c>
      <c r="F17" s="79">
        <v>45459.516</v>
      </c>
      <c r="G17" s="85">
        <f t="shared" si="0"/>
        <v>40.63402676814369</v>
      </c>
      <c r="H17" s="85">
        <f t="shared" si="1"/>
        <v>0.9073912629276877</v>
      </c>
    </row>
    <row r="18" spans="1:8" s="48" customFormat="1" ht="18" customHeight="1">
      <c r="A18" s="88" t="s">
        <v>209</v>
      </c>
      <c r="B18" s="88" t="s">
        <v>208</v>
      </c>
      <c r="C18" s="79">
        <v>16457.48</v>
      </c>
      <c r="D18" s="79">
        <v>16945.504</v>
      </c>
      <c r="E18" s="79">
        <v>12876.876</v>
      </c>
      <c r="F18" s="79">
        <v>13473.663</v>
      </c>
      <c r="G18" s="85">
        <f t="shared" si="0"/>
        <v>4.634563538547698</v>
      </c>
      <c r="H18" s="85">
        <f t="shared" si="1"/>
        <v>0.26894004075696837</v>
      </c>
    </row>
    <row r="19" spans="1:8" s="48" customFormat="1" ht="18" customHeight="1">
      <c r="A19" s="88" t="s">
        <v>207</v>
      </c>
      <c r="B19" s="88" t="s">
        <v>206</v>
      </c>
      <c r="C19" s="79">
        <v>33291.354</v>
      </c>
      <c r="D19" s="79">
        <v>31090.206</v>
      </c>
      <c r="E19" s="79">
        <v>25045.307</v>
      </c>
      <c r="F19" s="79">
        <v>30344.346</v>
      </c>
      <c r="G19" s="85">
        <f t="shared" si="0"/>
        <v>21.157812120250718</v>
      </c>
      <c r="H19" s="85">
        <f t="shared" si="1"/>
        <v>0.6056860446920448</v>
      </c>
    </row>
    <row r="20" spans="1:8" s="48" customFormat="1" ht="18" customHeight="1">
      <c r="A20" s="89" t="s">
        <v>205</v>
      </c>
      <c r="B20" s="88" t="s">
        <v>204</v>
      </c>
      <c r="C20" s="79">
        <v>9562.894</v>
      </c>
      <c r="D20" s="79">
        <v>10347.134</v>
      </c>
      <c r="E20" s="79">
        <v>17131.285</v>
      </c>
      <c r="F20" s="79">
        <v>10132.456</v>
      </c>
      <c r="G20" s="85">
        <f t="shared" si="0"/>
        <v>-40.8540807067304</v>
      </c>
      <c r="H20" s="85">
        <f t="shared" si="1"/>
        <v>0.20224812878340426</v>
      </c>
    </row>
    <row r="21" spans="1:8" s="48" customFormat="1" ht="18" customHeight="1">
      <c r="A21" s="89">
        <v>1101000019</v>
      </c>
      <c r="B21" s="88" t="s">
        <v>203</v>
      </c>
      <c r="C21" s="79">
        <v>24395.119</v>
      </c>
      <c r="D21" s="79">
        <v>24125.16</v>
      </c>
      <c r="E21" s="79">
        <v>27819.342</v>
      </c>
      <c r="F21" s="79">
        <v>22577.91</v>
      </c>
      <c r="G21" s="85">
        <f t="shared" si="0"/>
        <v>-18.84096324061152</v>
      </c>
      <c r="H21" s="85">
        <f t="shared" si="1"/>
        <v>0.4506646808375097</v>
      </c>
    </row>
    <row r="22" spans="1:8" s="48" customFormat="1" ht="33.75" customHeight="1">
      <c r="A22" s="89">
        <v>1209309000</v>
      </c>
      <c r="B22" s="88" t="s">
        <v>202</v>
      </c>
      <c r="C22" s="79">
        <v>9.432</v>
      </c>
      <c r="D22" s="79">
        <v>4.146</v>
      </c>
      <c r="E22" s="79">
        <v>3.241</v>
      </c>
      <c r="F22" s="79">
        <v>5.153</v>
      </c>
      <c r="G22" s="85">
        <f t="shared" si="0"/>
        <v>58.994137611848174</v>
      </c>
      <c r="H22" s="85">
        <f t="shared" si="1"/>
        <v>0.00010285607039605028</v>
      </c>
    </row>
    <row r="23" spans="1:8" ht="18" customHeight="1">
      <c r="A23" s="87" t="s">
        <v>46</v>
      </c>
      <c r="B23" s="87"/>
      <c r="C23" s="86">
        <v>108281.97899999935</v>
      </c>
      <c r="D23" s="86">
        <v>97456.86700000055</v>
      </c>
      <c r="E23" s="86">
        <v>89675.73099999968</v>
      </c>
      <c r="F23" s="86">
        <v>106323.75999999978</v>
      </c>
      <c r="G23" s="85">
        <f t="shared" si="0"/>
        <v>18.5646984020684</v>
      </c>
      <c r="H23" s="85">
        <f t="shared" si="1"/>
        <v>2.1222674448540135</v>
      </c>
    </row>
    <row r="24" spans="1:8" ht="15">
      <c r="A24" s="84"/>
      <c r="B24" s="83" t="s">
        <v>117</v>
      </c>
      <c r="C24" s="82">
        <f>SUM(C7:C23)</f>
        <v>4612285.731</v>
      </c>
      <c r="D24" s="82">
        <f>SUM(D7:D23)</f>
        <v>4929784.896</v>
      </c>
      <c r="E24" s="82">
        <f>SUM(E7:E23)</f>
        <v>4486413.129</v>
      </c>
      <c r="F24" s="82">
        <f>SUM(F7:F23)</f>
        <v>5009913.348</v>
      </c>
      <c r="G24" s="81">
        <f t="shared" si="0"/>
        <v>11.66856916533423</v>
      </c>
      <c r="H24" s="81">
        <f t="shared" si="1"/>
        <v>100</v>
      </c>
    </row>
    <row r="25" spans="1:6" ht="15">
      <c r="A25" s="47" t="s">
        <v>201</v>
      </c>
      <c r="B25" s="80"/>
      <c r="C25" s="3"/>
      <c r="D25" s="3"/>
      <c r="E25" s="3"/>
      <c r="F25" s="3"/>
    </row>
    <row r="26" spans="1:8" ht="15">
      <c r="A26" s="47" t="s">
        <v>0</v>
      </c>
      <c r="C26" s="79"/>
      <c r="D26" s="79"/>
      <c r="E26" s="79"/>
      <c r="F26" s="79"/>
      <c r="G26" s="47"/>
      <c r="H26" s="47"/>
    </row>
    <row r="27" spans="7:8" ht="15">
      <c r="G27" s="47"/>
      <c r="H27" s="47"/>
    </row>
  </sheetData>
  <sheetProtection/>
  <mergeCells count="11">
    <mergeCell ref="G5:G6"/>
    <mergeCell ref="H5:H6"/>
    <mergeCell ref="A2:H2"/>
    <mergeCell ref="A3:H3"/>
    <mergeCell ref="A4:H4"/>
    <mergeCell ref="A5:A6"/>
    <mergeCell ref="B5:B6"/>
    <mergeCell ref="C5:C6"/>
    <mergeCell ref="D5:D6"/>
    <mergeCell ref="E5:E6"/>
    <mergeCell ref="F5:F6"/>
  </mergeCells>
  <printOptions horizontalCentered="1" verticalCentered="1"/>
  <pageMargins left="0.75" right="0.75" top="1" bottom="1" header="0" footer="0"/>
  <pageSetup fitToHeight="1" fitToWidth="1" horizontalDpi="600" verticalDpi="6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32"/>
  <sheetViews>
    <sheetView showGridLines="0" zoomScalePageLayoutView="0" workbookViewId="0" topLeftCell="A1">
      <selection activeCell="E18" sqref="E18"/>
    </sheetView>
  </sheetViews>
  <sheetFormatPr defaultColWidth="10.00390625" defaultRowHeight="12.75"/>
  <cols>
    <col min="1" max="1" width="25.125" style="1" customWidth="1"/>
    <col min="2" max="5" width="12.75390625" style="1" customWidth="1"/>
    <col min="6" max="6" width="11.75390625" style="1" customWidth="1"/>
    <col min="7" max="7" width="13.625" style="1" customWidth="1"/>
    <col min="8" max="16384" width="10.00390625" style="1" customWidth="1"/>
  </cols>
  <sheetData>
    <row r="2" spans="1:7" ht="15">
      <c r="A2" s="373" t="s">
        <v>224</v>
      </c>
      <c r="B2" s="373"/>
      <c r="C2" s="373"/>
      <c r="D2" s="373"/>
      <c r="E2" s="373"/>
      <c r="F2" s="373"/>
      <c r="G2" s="373"/>
    </row>
    <row r="3" spans="1:7" ht="15">
      <c r="A3" s="373" t="s">
        <v>223</v>
      </c>
      <c r="B3" s="373"/>
      <c r="C3" s="373"/>
      <c r="D3" s="373"/>
      <c r="E3" s="373"/>
      <c r="F3" s="373"/>
      <c r="G3" s="373"/>
    </row>
    <row r="4" spans="1:7" ht="15">
      <c r="A4" s="373" t="s">
        <v>8</v>
      </c>
      <c r="B4" s="373"/>
      <c r="C4" s="373"/>
      <c r="D4" s="373"/>
      <c r="E4" s="373"/>
      <c r="F4" s="373"/>
      <c r="G4" s="373"/>
    </row>
    <row r="5" spans="1:7" ht="12.75" customHeight="1">
      <c r="A5" s="375" t="s">
        <v>198</v>
      </c>
      <c r="B5" s="378">
        <v>2013</v>
      </c>
      <c r="C5" s="378">
        <v>2014</v>
      </c>
      <c r="D5" s="378">
        <v>2015</v>
      </c>
      <c r="E5" s="378">
        <v>2016</v>
      </c>
      <c r="F5" s="375" t="s">
        <v>7</v>
      </c>
      <c r="G5" s="379" t="s">
        <v>157</v>
      </c>
    </row>
    <row r="6" spans="1:7" ht="16.5" customHeight="1">
      <c r="A6" s="375"/>
      <c r="B6" s="378"/>
      <c r="C6" s="378"/>
      <c r="D6" s="378"/>
      <c r="E6" s="378"/>
      <c r="F6" s="375"/>
      <c r="G6" s="379"/>
    </row>
    <row r="7" spans="1:7" s="9" customFormat="1" ht="15">
      <c r="A7" s="1" t="s">
        <v>197</v>
      </c>
      <c r="B7" s="3">
        <v>1157298.1674999981</v>
      </c>
      <c r="C7" s="3">
        <v>1250456.8555299977</v>
      </c>
      <c r="D7" s="3">
        <v>1164292.5548400003</v>
      </c>
      <c r="E7" s="3">
        <v>1283989.9385700012</v>
      </c>
      <c r="F7" s="85">
        <f aca="true" t="shared" si="0" ref="F7:F29">(E7/D7-1)*100</f>
        <v>10.280696482375928</v>
      </c>
      <c r="G7" s="85">
        <f aca="true" t="shared" si="1" ref="G7:G29">(E7/$E$31)*100</f>
        <v>47.27934716047636</v>
      </c>
    </row>
    <row r="8" spans="1:7" ht="15">
      <c r="A8" s="29" t="s">
        <v>196</v>
      </c>
      <c r="B8" s="3">
        <v>232522.35498000006</v>
      </c>
      <c r="C8" s="3">
        <v>249954.94339999993</v>
      </c>
      <c r="D8" s="3">
        <v>247537.13352000059</v>
      </c>
      <c r="E8" s="3">
        <v>275197.0508900001</v>
      </c>
      <c r="F8" s="85">
        <f t="shared" si="0"/>
        <v>11.174047698085921</v>
      </c>
      <c r="G8" s="85">
        <f t="shared" si="1"/>
        <v>10.133363600230615</v>
      </c>
    </row>
    <row r="9" spans="1:7" ht="15">
      <c r="A9" s="29" t="s">
        <v>195</v>
      </c>
      <c r="B9" s="3">
        <v>182136.6597499999</v>
      </c>
      <c r="C9" s="3">
        <v>186909.0619800001</v>
      </c>
      <c r="D9" s="3">
        <v>186612.7508899996</v>
      </c>
      <c r="E9" s="3">
        <v>211279.63022000005</v>
      </c>
      <c r="F9" s="85">
        <f t="shared" si="0"/>
        <v>13.218217518555608</v>
      </c>
      <c r="G9" s="85">
        <f t="shared" si="1"/>
        <v>7.779782913434302</v>
      </c>
    </row>
    <row r="10" spans="1:7" ht="15">
      <c r="A10" s="29" t="s">
        <v>191</v>
      </c>
      <c r="B10" s="3">
        <v>135514.17815</v>
      </c>
      <c r="C10" s="3">
        <v>142610.81317000007</v>
      </c>
      <c r="D10" s="3">
        <v>166292.30589999983</v>
      </c>
      <c r="E10" s="3">
        <v>192599.06817999986</v>
      </c>
      <c r="F10" s="85">
        <f t="shared" si="0"/>
        <v>15.819590772780344</v>
      </c>
      <c r="G10" s="85">
        <f t="shared" si="1"/>
        <v>7.091923335012976</v>
      </c>
    </row>
    <row r="11" spans="1:7" ht="15">
      <c r="A11" s="29" t="s">
        <v>190</v>
      </c>
      <c r="B11" s="3">
        <v>202562.72485000012</v>
      </c>
      <c r="C11" s="3">
        <v>207126.44819000002</v>
      </c>
      <c r="D11" s="3">
        <v>145030.96606000012</v>
      </c>
      <c r="E11" s="3">
        <v>156874.75890000004</v>
      </c>
      <c r="F11" s="85">
        <f t="shared" si="0"/>
        <v>8.166388986956118</v>
      </c>
      <c r="G11" s="85">
        <f t="shared" si="1"/>
        <v>5.7764753164728715</v>
      </c>
    </row>
    <row r="12" spans="1:7" ht="15">
      <c r="A12" s="29" t="s">
        <v>189</v>
      </c>
      <c r="B12" s="3">
        <v>52537.65595000001</v>
      </c>
      <c r="C12" s="3">
        <v>83805.98717999995</v>
      </c>
      <c r="D12" s="3">
        <v>91629.62233999993</v>
      </c>
      <c r="E12" s="3">
        <v>108944.42395999993</v>
      </c>
      <c r="F12" s="85">
        <f t="shared" si="0"/>
        <v>18.896510951176772</v>
      </c>
      <c r="G12" s="85">
        <f t="shared" si="1"/>
        <v>4.011574457771454</v>
      </c>
    </row>
    <row r="13" spans="1:7" ht="15">
      <c r="A13" s="29" t="s">
        <v>185</v>
      </c>
      <c r="B13" s="3">
        <v>66191.68694999997</v>
      </c>
      <c r="C13" s="3">
        <v>56375.508479999946</v>
      </c>
      <c r="D13" s="3">
        <v>81962.68391999997</v>
      </c>
      <c r="E13" s="3">
        <v>75160.80147</v>
      </c>
      <c r="F13" s="85">
        <f t="shared" si="0"/>
        <v>-8.298755146474912</v>
      </c>
      <c r="G13" s="85">
        <f t="shared" si="1"/>
        <v>2.767586815763851</v>
      </c>
    </row>
    <row r="14" spans="1:7" ht="15">
      <c r="A14" s="29" t="s">
        <v>183</v>
      </c>
      <c r="B14" s="3">
        <v>43054.59176999999</v>
      </c>
      <c r="C14" s="3">
        <v>34157.15862</v>
      </c>
      <c r="D14" s="3">
        <v>27965.384160000012</v>
      </c>
      <c r="E14" s="3">
        <v>51242.799300000006</v>
      </c>
      <c r="F14" s="85">
        <f t="shared" si="0"/>
        <v>83.23652915626525</v>
      </c>
      <c r="G14" s="85">
        <f t="shared" si="1"/>
        <v>1.8868731169946251</v>
      </c>
    </row>
    <row r="15" spans="1:7" s="9" customFormat="1" ht="15">
      <c r="A15" s="29" t="s">
        <v>182</v>
      </c>
      <c r="B15" s="3">
        <v>17605.931180000003</v>
      </c>
      <c r="C15" s="3">
        <v>17109.163029999996</v>
      </c>
      <c r="D15" s="3">
        <v>25288.597649999974</v>
      </c>
      <c r="E15" s="3">
        <v>37094.991850000006</v>
      </c>
      <c r="F15" s="85">
        <f t="shared" si="0"/>
        <v>46.6866307234717</v>
      </c>
      <c r="G15" s="85">
        <f t="shared" si="1"/>
        <v>1.365919579980864</v>
      </c>
    </row>
    <row r="16" spans="1:7" ht="15">
      <c r="A16" s="29" t="s">
        <v>177</v>
      </c>
      <c r="B16" s="3">
        <v>30582.94248</v>
      </c>
      <c r="C16" s="3">
        <v>14598.798609999996</v>
      </c>
      <c r="D16" s="3">
        <v>19067.965700000008</v>
      </c>
      <c r="E16" s="3">
        <v>24152.961270000014</v>
      </c>
      <c r="F16" s="85">
        <f t="shared" si="0"/>
        <v>26.66774028233123</v>
      </c>
      <c r="G16" s="85">
        <f t="shared" si="1"/>
        <v>0.8893654120916727</v>
      </c>
    </row>
    <row r="17" spans="1:7" ht="15">
      <c r="A17" s="29" t="s">
        <v>173</v>
      </c>
      <c r="B17" s="3">
        <v>31150.425660000004</v>
      </c>
      <c r="C17" s="3">
        <v>36488.20560999999</v>
      </c>
      <c r="D17" s="3">
        <v>20205.84738</v>
      </c>
      <c r="E17" s="3">
        <v>21392.47411</v>
      </c>
      <c r="F17" s="85">
        <f t="shared" si="0"/>
        <v>5.872689759967886</v>
      </c>
      <c r="G17" s="85">
        <f t="shared" si="1"/>
        <v>0.7877181741740349</v>
      </c>
    </row>
    <row r="18" spans="1:7" ht="15">
      <c r="A18" s="29" t="s">
        <v>175</v>
      </c>
      <c r="B18" s="3">
        <v>17194.246090000004</v>
      </c>
      <c r="C18" s="3">
        <v>19580.759169999998</v>
      </c>
      <c r="D18" s="3">
        <v>11154.576209999997</v>
      </c>
      <c r="E18" s="3">
        <v>21045.080620000004</v>
      </c>
      <c r="F18" s="85">
        <f t="shared" si="0"/>
        <v>88.66768422034035</v>
      </c>
      <c r="G18" s="85">
        <f t="shared" si="1"/>
        <v>0.7749263781313871</v>
      </c>
    </row>
    <row r="19" spans="1:7" ht="15">
      <c r="A19" s="29" t="s">
        <v>171</v>
      </c>
      <c r="B19" s="3">
        <v>14573.53759</v>
      </c>
      <c r="C19" s="3">
        <v>22787.482340000002</v>
      </c>
      <c r="D19" s="3">
        <v>26027.16304999999</v>
      </c>
      <c r="E19" s="3">
        <v>20255.9298</v>
      </c>
      <c r="F19" s="85">
        <f t="shared" si="0"/>
        <v>-22.173885178776676</v>
      </c>
      <c r="G19" s="85">
        <f t="shared" si="1"/>
        <v>0.7458681009128694</v>
      </c>
    </row>
    <row r="20" spans="1:7" ht="15">
      <c r="A20" s="29" t="s">
        <v>181</v>
      </c>
      <c r="B20" s="3">
        <v>28587.648549999984</v>
      </c>
      <c r="C20" s="3">
        <v>27247.851030000016</v>
      </c>
      <c r="D20" s="3">
        <v>19462.380530000006</v>
      </c>
      <c r="E20" s="3">
        <v>20007.628520000013</v>
      </c>
      <c r="F20" s="85">
        <f t="shared" si="0"/>
        <v>2.801548295490064</v>
      </c>
      <c r="G20" s="85">
        <f t="shared" si="1"/>
        <v>0.7367250990365581</v>
      </c>
    </row>
    <row r="21" spans="1:7" ht="15">
      <c r="A21" s="29" t="s">
        <v>176</v>
      </c>
      <c r="B21" s="3">
        <v>16783.07428</v>
      </c>
      <c r="C21" s="3">
        <v>21823.550139999996</v>
      </c>
      <c r="D21" s="3">
        <v>19208.073459999996</v>
      </c>
      <c r="E21" s="3">
        <v>19469.83973</v>
      </c>
      <c r="F21" s="85">
        <f t="shared" si="0"/>
        <v>1.3627929450869658</v>
      </c>
      <c r="G21" s="85">
        <f t="shared" si="1"/>
        <v>0.7169225272736199</v>
      </c>
    </row>
    <row r="22" spans="1:7" ht="15">
      <c r="A22" s="29" t="s">
        <v>194</v>
      </c>
      <c r="B22" s="3">
        <v>19224.713769999973</v>
      </c>
      <c r="C22" s="3">
        <v>17725.95926000001</v>
      </c>
      <c r="D22" s="3">
        <v>18581.45186000002</v>
      </c>
      <c r="E22" s="3">
        <v>17750.047960000014</v>
      </c>
      <c r="F22" s="85">
        <f t="shared" si="0"/>
        <v>-4.4743753408728715</v>
      </c>
      <c r="G22" s="85">
        <f t="shared" si="1"/>
        <v>0.6535959935562948</v>
      </c>
    </row>
    <row r="23" spans="1:7" ht="15">
      <c r="A23" s="29" t="s">
        <v>167</v>
      </c>
      <c r="B23" s="3">
        <v>6660.25636</v>
      </c>
      <c r="C23" s="3">
        <v>11718.094550000002</v>
      </c>
      <c r="D23" s="3">
        <v>14997.646869999997</v>
      </c>
      <c r="E23" s="3">
        <v>14924.684389999999</v>
      </c>
      <c r="F23" s="85">
        <f t="shared" si="0"/>
        <v>-0.4864928520616485</v>
      </c>
      <c r="G23" s="85">
        <f t="shared" si="1"/>
        <v>0.5495598628453602</v>
      </c>
    </row>
    <row r="24" spans="1:7" ht="15">
      <c r="A24" s="29" t="s">
        <v>174</v>
      </c>
      <c r="B24" s="3">
        <v>9325.627670000003</v>
      </c>
      <c r="C24" s="3">
        <v>11033.865280000002</v>
      </c>
      <c r="D24" s="3">
        <v>11008.794010000007</v>
      </c>
      <c r="E24" s="3">
        <v>14527.472710000005</v>
      </c>
      <c r="F24" s="85">
        <f t="shared" si="0"/>
        <v>31.96243563830654</v>
      </c>
      <c r="G24" s="85">
        <f t="shared" si="1"/>
        <v>0.5349336509485355</v>
      </c>
    </row>
    <row r="25" spans="1:7" s="9" customFormat="1" ht="15">
      <c r="A25" s="29" t="s">
        <v>222</v>
      </c>
      <c r="B25" s="3">
        <v>42713.84143000001</v>
      </c>
      <c r="C25" s="3">
        <v>34610.20446000001</v>
      </c>
      <c r="D25" s="3">
        <v>29687.698099999994</v>
      </c>
      <c r="E25" s="3">
        <v>11562.113039999998</v>
      </c>
      <c r="F25" s="85">
        <f t="shared" si="0"/>
        <v>-61.054194902365964</v>
      </c>
      <c r="G25" s="85">
        <f t="shared" si="1"/>
        <v>0.4257425544437225</v>
      </c>
    </row>
    <row r="26" spans="1:7" ht="15">
      <c r="A26" s="29" t="s">
        <v>221</v>
      </c>
      <c r="B26" s="3">
        <v>8742.94909</v>
      </c>
      <c r="C26" s="3">
        <v>9399.31927</v>
      </c>
      <c r="D26" s="3">
        <v>13712.28287</v>
      </c>
      <c r="E26" s="3">
        <v>11229.16994</v>
      </c>
      <c r="F26" s="85">
        <f t="shared" si="0"/>
        <v>-18.10867638555359</v>
      </c>
      <c r="G26" s="85">
        <f t="shared" si="1"/>
        <v>0.4134828536962879</v>
      </c>
    </row>
    <row r="27" spans="1:7" ht="15">
      <c r="A27" s="29" t="s">
        <v>220</v>
      </c>
      <c r="B27" s="3">
        <v>2412.4214600000005</v>
      </c>
      <c r="C27" s="3">
        <v>4784.65443</v>
      </c>
      <c r="D27" s="3">
        <v>9148.531420000001</v>
      </c>
      <c r="E27" s="3">
        <v>10980.132230000001</v>
      </c>
      <c r="F27" s="85">
        <f t="shared" si="0"/>
        <v>20.02070852591551</v>
      </c>
      <c r="G27" s="85">
        <f t="shared" si="1"/>
        <v>0.4043127348398635</v>
      </c>
    </row>
    <row r="28" spans="1:7" ht="15">
      <c r="A28" s="29" t="s">
        <v>178</v>
      </c>
      <c r="B28" s="3">
        <v>11876.33582</v>
      </c>
      <c r="C28" s="3">
        <v>10440.2898</v>
      </c>
      <c r="D28" s="3">
        <v>12124.30413</v>
      </c>
      <c r="E28" s="3">
        <v>9225.65831000001</v>
      </c>
      <c r="F28" s="85">
        <f t="shared" si="0"/>
        <v>-23.90772937498056</v>
      </c>
      <c r="G28" s="85">
        <f t="shared" si="1"/>
        <v>0.33970912771186335</v>
      </c>
    </row>
    <row r="29" spans="1:7" ht="15">
      <c r="A29" s="75" t="s">
        <v>46</v>
      </c>
      <c r="B29" s="3">
        <v>124616.71381000057</v>
      </c>
      <c r="C29" s="3">
        <v>124933.9964100006</v>
      </c>
      <c r="D29" s="3">
        <v>111743.45035000192</v>
      </c>
      <c r="E29" s="3">
        <v>106845.60306999972</v>
      </c>
      <c r="F29" s="85">
        <f t="shared" si="0"/>
        <v>-4.383117994532304</v>
      </c>
      <c r="G29" s="85">
        <f t="shared" si="1"/>
        <v>3.934291234200018</v>
      </c>
    </row>
    <row r="30" spans="1:7" ht="15">
      <c r="A30" s="75"/>
      <c r="B30" s="3"/>
      <c r="C30" s="3"/>
      <c r="D30" s="3"/>
      <c r="E30" s="3"/>
      <c r="F30" s="85"/>
      <c r="G30" s="85"/>
    </row>
    <row r="31" spans="1:7" ht="15">
      <c r="A31" s="74" t="s">
        <v>117</v>
      </c>
      <c r="B31" s="52">
        <f>SUM(B7:B29)</f>
        <v>2453868.6851399983</v>
      </c>
      <c r="C31" s="52">
        <f>SUM(C7:C29)</f>
        <v>2595678.9699399984</v>
      </c>
      <c r="D31" s="52">
        <f>SUM(D7:D29)</f>
        <v>2472742.1652200026</v>
      </c>
      <c r="E31" s="52">
        <f>SUM(E7:E29)</f>
        <v>2715752.259040001</v>
      </c>
      <c r="F31" s="73">
        <f>(E31/D31-1)*100</f>
        <v>9.82755489990108</v>
      </c>
      <c r="G31" s="73">
        <f>(E31/$E$31)*100</f>
        <v>100</v>
      </c>
    </row>
    <row r="32" ht="15">
      <c r="A32" s="4" t="s">
        <v>0</v>
      </c>
    </row>
  </sheetData>
  <sheetProtection/>
  <mergeCells count="10">
    <mergeCell ref="G5:G6"/>
    <mergeCell ref="A2:G2"/>
    <mergeCell ref="A3:G3"/>
    <mergeCell ref="A4:G4"/>
    <mergeCell ref="A5:A6"/>
    <mergeCell ref="F5:F6"/>
    <mergeCell ref="C5:C6"/>
    <mergeCell ref="B5:B6"/>
    <mergeCell ref="D5:D6"/>
    <mergeCell ref="E5:E6"/>
  </mergeCells>
  <printOptions horizontalCentered="1" verticalCentered="1"/>
  <pageMargins left="0.4724409448818898" right="0.4724409448818898" top="0.984251968503937" bottom="0.984251968503937" header="0" footer="0"/>
  <pageSetup horizontalDpi="360" verticalDpi="360" orientation="landscape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PageLayoutView="0" workbookViewId="0" topLeftCell="A1">
      <selection activeCell="B11" sqref="B11"/>
    </sheetView>
  </sheetViews>
  <sheetFormatPr defaultColWidth="10.00390625" defaultRowHeight="12.75"/>
  <cols>
    <col min="1" max="1" width="7.375" style="92" customWidth="1"/>
    <col min="2" max="2" width="47.75390625" style="1" customWidth="1"/>
    <col min="3" max="6" width="12.25390625" style="1" customWidth="1"/>
    <col min="7" max="7" width="11.125" style="1" customWidth="1"/>
    <col min="8" max="8" width="14.25390625" style="1" customWidth="1"/>
    <col min="9" max="16384" width="10.00390625" style="1" customWidth="1"/>
  </cols>
  <sheetData>
    <row r="1" spans="1:8" ht="15">
      <c r="A1" s="382" t="s">
        <v>236</v>
      </c>
      <c r="B1" s="382"/>
      <c r="C1" s="382"/>
      <c r="D1" s="382"/>
      <c r="E1" s="382"/>
      <c r="F1" s="382"/>
      <c r="G1" s="382"/>
      <c r="H1" s="382"/>
    </row>
    <row r="2" spans="1:8" ht="15">
      <c r="A2" s="382" t="s">
        <v>235</v>
      </c>
      <c r="B2" s="382"/>
      <c r="C2" s="382"/>
      <c r="D2" s="382"/>
      <c r="E2" s="382"/>
      <c r="F2" s="382"/>
      <c r="G2" s="382"/>
      <c r="H2" s="382"/>
    </row>
    <row r="3" spans="1:8" ht="15">
      <c r="A3" s="382" t="s">
        <v>8</v>
      </c>
      <c r="B3" s="382"/>
      <c r="C3" s="382"/>
      <c r="D3" s="382"/>
      <c r="E3" s="382"/>
      <c r="F3" s="382"/>
      <c r="G3" s="382"/>
      <c r="H3" s="382"/>
    </row>
    <row r="4" spans="1:8" ht="12.75" customHeight="1">
      <c r="A4" s="383" t="s">
        <v>159</v>
      </c>
      <c r="B4" s="380" t="s">
        <v>158</v>
      </c>
      <c r="C4" s="378">
        <v>2013</v>
      </c>
      <c r="D4" s="378">
        <v>2014</v>
      </c>
      <c r="E4" s="378">
        <v>2015</v>
      </c>
      <c r="F4" s="378">
        <v>2016</v>
      </c>
      <c r="G4" s="375" t="s">
        <v>7</v>
      </c>
      <c r="H4" s="379" t="s">
        <v>157</v>
      </c>
    </row>
    <row r="5" spans="1:8" ht="15">
      <c r="A5" s="383"/>
      <c r="B5" s="380"/>
      <c r="C5" s="378"/>
      <c r="D5" s="378"/>
      <c r="E5" s="378"/>
      <c r="F5" s="378"/>
      <c r="G5" s="375"/>
      <c r="H5" s="379"/>
    </row>
    <row r="6" spans="1:8" ht="15">
      <c r="A6" s="102" t="s">
        <v>127</v>
      </c>
      <c r="B6" s="101" t="s">
        <v>231</v>
      </c>
      <c r="C6" s="44">
        <v>36690.022419999994</v>
      </c>
      <c r="D6" s="44">
        <v>42995.71052999998</v>
      </c>
      <c r="E6" s="44">
        <v>46572.27676999999</v>
      </c>
      <c r="F6" s="44">
        <v>44503.96203</v>
      </c>
      <c r="G6" s="43">
        <f aca="true" t="shared" si="0" ref="G6:G16">(F6/E6-1)*100</f>
        <v>-4.441085734791295</v>
      </c>
      <c r="H6" s="43">
        <f aca="true" t="shared" si="1" ref="H6:H16">(F6/$F$16)*100</f>
        <v>19.65746975489434</v>
      </c>
    </row>
    <row r="7" spans="1:8" ht="15">
      <c r="A7" s="102" t="s">
        <v>121</v>
      </c>
      <c r="B7" s="101" t="s">
        <v>233</v>
      </c>
      <c r="C7" s="44">
        <v>52997.568459999995</v>
      </c>
      <c r="D7" s="44">
        <v>62430.39285999996</v>
      </c>
      <c r="E7" s="44">
        <v>31445.372710000007</v>
      </c>
      <c r="F7" s="44">
        <v>41093.60105</v>
      </c>
      <c r="G7" s="43">
        <f t="shared" si="0"/>
        <v>30.682505909467995</v>
      </c>
      <c r="H7" s="43">
        <f t="shared" si="1"/>
        <v>18.151107966871265</v>
      </c>
    </row>
    <row r="8" spans="1:8" ht="15">
      <c r="A8" s="102" t="s">
        <v>115</v>
      </c>
      <c r="B8" s="101" t="s">
        <v>232</v>
      </c>
      <c r="C8" s="44">
        <v>36092.694620000024</v>
      </c>
      <c r="D8" s="44">
        <v>45151.43498999999</v>
      </c>
      <c r="E8" s="44">
        <v>45860.137530000036</v>
      </c>
      <c r="F8" s="44">
        <v>36243.14478999999</v>
      </c>
      <c r="G8" s="43">
        <f t="shared" si="0"/>
        <v>-20.97026580809741</v>
      </c>
      <c r="H8" s="43">
        <f t="shared" si="1"/>
        <v>16.008653837413885</v>
      </c>
    </row>
    <row r="9" spans="1:8" ht="15">
      <c r="A9" s="102" t="s">
        <v>111</v>
      </c>
      <c r="B9" s="101" t="s">
        <v>230</v>
      </c>
      <c r="C9" s="44">
        <v>17612.16787</v>
      </c>
      <c r="D9" s="44">
        <v>28906.591490000006</v>
      </c>
      <c r="E9" s="44">
        <v>32706.749630000006</v>
      </c>
      <c r="F9" s="44">
        <v>25854.6359</v>
      </c>
      <c r="G9" s="43">
        <f t="shared" si="0"/>
        <v>-20.95015190294225</v>
      </c>
      <c r="H9" s="43">
        <f t="shared" si="1"/>
        <v>11.420033184583755</v>
      </c>
    </row>
    <row r="10" spans="1:8" s="48" customFormat="1" ht="15">
      <c r="A10" s="102" t="s">
        <v>105</v>
      </c>
      <c r="B10" s="101" t="s">
        <v>229</v>
      </c>
      <c r="C10" s="44">
        <v>13578.9492</v>
      </c>
      <c r="D10" s="44">
        <v>14479.99138</v>
      </c>
      <c r="E10" s="44">
        <v>14844.55865</v>
      </c>
      <c r="F10" s="44">
        <v>15728.22409</v>
      </c>
      <c r="G10" s="43">
        <f t="shared" si="0"/>
        <v>5.952790250183693</v>
      </c>
      <c r="H10" s="43">
        <f t="shared" si="1"/>
        <v>6.947181222628227</v>
      </c>
    </row>
    <row r="11" spans="1:8" s="70" customFormat="1" ht="15">
      <c r="A11" s="102" t="s">
        <v>104</v>
      </c>
      <c r="B11" s="101" t="s">
        <v>228</v>
      </c>
      <c r="C11" s="44">
        <v>9782.94212</v>
      </c>
      <c r="D11" s="44">
        <v>11603.864110000002</v>
      </c>
      <c r="E11" s="44">
        <v>13694.75169000001</v>
      </c>
      <c r="F11" s="44">
        <v>15431.194220000007</v>
      </c>
      <c r="G11" s="100">
        <f t="shared" si="0"/>
        <v>12.679620407195525</v>
      </c>
      <c r="H11" s="100">
        <f t="shared" si="1"/>
        <v>6.815982663679944</v>
      </c>
    </row>
    <row r="12" spans="1:8" ht="15">
      <c r="A12" s="102" t="s">
        <v>99</v>
      </c>
      <c r="B12" s="101" t="s">
        <v>225</v>
      </c>
      <c r="C12" s="44">
        <v>346.47409999999996</v>
      </c>
      <c r="D12" s="44">
        <v>5349.241289999999</v>
      </c>
      <c r="E12" s="44">
        <v>4515.478669999999</v>
      </c>
      <c r="F12" s="44">
        <v>11463.940019999996</v>
      </c>
      <c r="G12" s="43">
        <f t="shared" si="0"/>
        <v>153.88094724407148</v>
      </c>
      <c r="H12" s="43">
        <f t="shared" si="1"/>
        <v>5.063640267874657</v>
      </c>
    </row>
    <row r="13" spans="1:8" ht="15">
      <c r="A13" s="102" t="s">
        <v>98</v>
      </c>
      <c r="B13" s="101" t="s">
        <v>227</v>
      </c>
      <c r="C13" s="44">
        <v>10632.019249999998</v>
      </c>
      <c r="D13" s="44">
        <v>9587.19045</v>
      </c>
      <c r="E13" s="44">
        <v>10260.47017</v>
      </c>
      <c r="F13" s="44">
        <v>11401.51699</v>
      </c>
      <c r="G13" s="43">
        <f t="shared" si="0"/>
        <v>11.120804418263797</v>
      </c>
      <c r="H13" s="43">
        <f t="shared" si="1"/>
        <v>5.0360679177228524</v>
      </c>
    </row>
    <row r="14" spans="1:8" s="57" customFormat="1" ht="15">
      <c r="A14" s="102" t="s">
        <v>94</v>
      </c>
      <c r="B14" s="101" t="s">
        <v>226</v>
      </c>
      <c r="C14" s="44">
        <v>4952.055080000001</v>
      </c>
      <c r="D14" s="44">
        <v>6394.8961999999965</v>
      </c>
      <c r="E14" s="44">
        <v>7020.64963</v>
      </c>
      <c r="F14" s="44">
        <v>6517.00265</v>
      </c>
      <c r="G14" s="100">
        <f t="shared" si="0"/>
        <v>-7.173794542428968</v>
      </c>
      <c r="H14" s="100">
        <f t="shared" si="1"/>
        <v>2.8785702809692353</v>
      </c>
    </row>
    <row r="15" spans="1:8" ht="15">
      <c r="A15" s="93"/>
      <c r="B15" s="1" t="s">
        <v>46</v>
      </c>
      <c r="C15" s="44">
        <v>16234.435889999993</v>
      </c>
      <c r="D15" s="44">
        <v>17677.432090000017</v>
      </c>
      <c r="E15" s="44">
        <v>19929.450059999945</v>
      </c>
      <c r="F15" s="44">
        <v>18159.98291000002</v>
      </c>
      <c r="G15" s="43">
        <f t="shared" si="0"/>
        <v>-8.878655179509398</v>
      </c>
      <c r="H15" s="43">
        <f t="shared" si="1"/>
        <v>8.021292903361834</v>
      </c>
    </row>
    <row r="16" spans="1:8" ht="15">
      <c r="A16" s="99"/>
      <c r="B16" s="99" t="s">
        <v>117</v>
      </c>
      <c r="C16" s="98">
        <f>SUM(C6:C15)</f>
        <v>198919.32901</v>
      </c>
      <c r="D16" s="98">
        <f>SUM(D6:D15)</f>
        <v>244576.74538999994</v>
      </c>
      <c r="E16" s="98">
        <f>SUM(E6:E15)</f>
        <v>226849.89551</v>
      </c>
      <c r="F16" s="98">
        <f>SUM(F6:F15)</f>
        <v>226397.20465000003</v>
      </c>
      <c r="G16" s="97">
        <f t="shared" si="0"/>
        <v>-0.19955524289849702</v>
      </c>
      <c r="H16" s="97">
        <f t="shared" si="1"/>
        <v>100</v>
      </c>
    </row>
    <row r="17" spans="1:2" ht="15">
      <c r="A17" s="96" t="s">
        <v>234</v>
      </c>
      <c r="B17" s="80"/>
    </row>
    <row r="18" spans="1:8" ht="15">
      <c r="A18" s="96" t="s">
        <v>0</v>
      </c>
      <c r="B18" s="93"/>
      <c r="C18" s="45"/>
      <c r="D18" s="45"/>
      <c r="E18" s="45"/>
      <c r="F18" s="45"/>
      <c r="G18" s="45"/>
      <c r="H18" s="45"/>
    </row>
    <row r="19" spans="2:8" ht="15">
      <c r="B19" s="93"/>
      <c r="C19" s="95"/>
      <c r="D19" s="95"/>
      <c r="E19" s="95"/>
      <c r="F19" s="95"/>
      <c r="G19" s="94"/>
      <c r="H19" s="45"/>
    </row>
  </sheetData>
  <sheetProtection/>
  <mergeCells count="11">
    <mergeCell ref="F4:F5"/>
    <mergeCell ref="A1:H1"/>
    <mergeCell ref="A3:H3"/>
    <mergeCell ref="A2:H2"/>
    <mergeCell ref="H4:H5"/>
    <mergeCell ref="G4:G5"/>
    <mergeCell ref="A4:A5"/>
    <mergeCell ref="B4:B5"/>
    <mergeCell ref="C4:C5"/>
    <mergeCell ref="D4:D5"/>
    <mergeCell ref="E4:E5"/>
  </mergeCells>
  <printOptions horizontalCentered="1" verticalCentered="1"/>
  <pageMargins left="0.36" right="0.58" top="1" bottom="1" header="0" footer="0"/>
  <pageSetup fitToHeight="1" fitToWidth="1" horizontalDpi="600" verticalDpi="600" orientation="landscape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zoomScalePageLayoutView="0" workbookViewId="0" topLeftCell="A1">
      <selection activeCell="E16" sqref="E16"/>
    </sheetView>
  </sheetViews>
  <sheetFormatPr defaultColWidth="10.00390625" defaultRowHeight="12.75"/>
  <cols>
    <col min="1" max="1" width="7.875" style="92" customWidth="1"/>
    <col min="2" max="2" width="43.875" style="1" customWidth="1"/>
    <col min="3" max="6" width="10.25390625" style="1" customWidth="1"/>
    <col min="7" max="7" width="10.625" style="1" customWidth="1"/>
    <col min="8" max="8" width="14.375" style="1" customWidth="1"/>
    <col min="9" max="16384" width="10.00390625" style="1" customWidth="1"/>
  </cols>
  <sheetData>
    <row r="1" spans="1:8" ht="15">
      <c r="A1" s="384" t="s">
        <v>238</v>
      </c>
      <c r="B1" s="384"/>
      <c r="C1" s="384"/>
      <c r="D1" s="384"/>
      <c r="E1" s="384"/>
      <c r="F1" s="384"/>
      <c r="G1" s="384"/>
      <c r="H1" s="384"/>
    </row>
    <row r="2" spans="1:8" ht="15">
      <c r="A2" s="382" t="s">
        <v>237</v>
      </c>
      <c r="B2" s="382"/>
      <c r="C2" s="382"/>
      <c r="D2" s="382"/>
      <c r="E2" s="382"/>
      <c r="F2" s="382"/>
      <c r="G2" s="382"/>
      <c r="H2" s="382"/>
    </row>
    <row r="3" spans="1:8" ht="15">
      <c r="A3" s="382" t="s">
        <v>162</v>
      </c>
      <c r="B3" s="382"/>
      <c r="C3" s="382"/>
      <c r="D3" s="382"/>
      <c r="E3" s="382"/>
      <c r="F3" s="382"/>
      <c r="G3" s="382"/>
      <c r="H3" s="382"/>
    </row>
    <row r="4" spans="3:6" ht="15">
      <c r="C4" s="3"/>
      <c r="D4" s="3"/>
      <c r="E4" s="3"/>
      <c r="F4" s="3"/>
    </row>
    <row r="5" spans="1:8" ht="12.75" customHeight="1">
      <c r="A5" s="375" t="s">
        <v>159</v>
      </c>
      <c r="B5" s="380" t="s">
        <v>158</v>
      </c>
      <c r="C5" s="378">
        <v>2013</v>
      </c>
      <c r="D5" s="378">
        <v>2014</v>
      </c>
      <c r="E5" s="378">
        <v>2015</v>
      </c>
      <c r="F5" s="378">
        <v>2016</v>
      </c>
      <c r="G5" s="375" t="s">
        <v>7</v>
      </c>
      <c r="H5" s="379" t="s">
        <v>157</v>
      </c>
    </row>
    <row r="6" spans="1:8" ht="15">
      <c r="A6" s="375"/>
      <c r="B6" s="380"/>
      <c r="C6" s="378"/>
      <c r="D6" s="378"/>
      <c r="E6" s="378"/>
      <c r="F6" s="378"/>
      <c r="G6" s="375"/>
      <c r="H6" s="379"/>
    </row>
    <row r="7" spans="1:8" ht="15">
      <c r="A7" s="109" t="s">
        <v>127</v>
      </c>
      <c r="B7" s="109" t="s">
        <v>231</v>
      </c>
      <c r="C7" s="107">
        <v>46734.48</v>
      </c>
      <c r="D7" s="107">
        <v>53154.282</v>
      </c>
      <c r="E7" s="107">
        <v>54699.871</v>
      </c>
      <c r="F7" s="107">
        <v>52373.519</v>
      </c>
      <c r="G7" s="43">
        <f aca="true" t="shared" si="0" ref="G7:G17">(F7/E7-1)*100</f>
        <v>-4.252938731793354</v>
      </c>
      <c r="H7" s="43">
        <f aca="true" t="shared" si="1" ref="H7:H17">(F7/$F$17)*100</f>
        <v>47.18022422928643</v>
      </c>
    </row>
    <row r="8" spans="1:8" ht="15">
      <c r="A8" s="109" t="s">
        <v>121</v>
      </c>
      <c r="B8" s="109" t="s">
        <v>233</v>
      </c>
      <c r="C8" s="107">
        <v>12670.094</v>
      </c>
      <c r="D8" s="107">
        <v>13824.189</v>
      </c>
      <c r="E8" s="107">
        <v>9216.264</v>
      </c>
      <c r="F8" s="107">
        <v>12610.003</v>
      </c>
      <c r="G8" s="43">
        <f t="shared" si="0"/>
        <v>36.82337007707246</v>
      </c>
      <c r="H8" s="43">
        <f t="shared" si="1"/>
        <v>11.359610360953111</v>
      </c>
    </row>
    <row r="9" spans="1:8" ht="15">
      <c r="A9" s="109" t="s">
        <v>115</v>
      </c>
      <c r="B9" s="109" t="s">
        <v>232</v>
      </c>
      <c r="C9" s="107">
        <v>8955.537</v>
      </c>
      <c r="D9" s="107">
        <v>10109.067</v>
      </c>
      <c r="E9" s="107">
        <v>9547.698</v>
      </c>
      <c r="F9" s="107">
        <v>9850.456</v>
      </c>
      <c r="G9" s="43">
        <f t="shared" si="0"/>
        <v>3.171005199368482</v>
      </c>
      <c r="H9" s="43">
        <f t="shared" si="1"/>
        <v>8.873696702349138</v>
      </c>
    </row>
    <row r="10" spans="1:8" ht="15">
      <c r="A10" s="109" t="s">
        <v>111</v>
      </c>
      <c r="B10" s="109" t="s">
        <v>230</v>
      </c>
      <c r="C10" s="107">
        <v>3273.456</v>
      </c>
      <c r="D10" s="107">
        <v>5666.446</v>
      </c>
      <c r="E10" s="107">
        <v>5698.066</v>
      </c>
      <c r="F10" s="107">
        <v>4831.943</v>
      </c>
      <c r="G10" s="43">
        <f t="shared" si="0"/>
        <v>-15.200297785248528</v>
      </c>
      <c r="H10" s="43">
        <f t="shared" si="1"/>
        <v>4.352813378897282</v>
      </c>
    </row>
    <row r="11" spans="1:8" s="57" customFormat="1" ht="15">
      <c r="A11" s="109" t="s">
        <v>105</v>
      </c>
      <c r="B11" s="109" t="s">
        <v>229</v>
      </c>
      <c r="C11" s="107">
        <v>3070.804</v>
      </c>
      <c r="D11" s="107">
        <v>3112.531</v>
      </c>
      <c r="E11" s="107">
        <v>3069.032</v>
      </c>
      <c r="F11" s="107">
        <v>3300.762</v>
      </c>
      <c r="G11" s="100">
        <f t="shared" si="0"/>
        <v>7.550589241167893</v>
      </c>
      <c r="H11" s="100">
        <f t="shared" si="1"/>
        <v>2.973462434088264</v>
      </c>
    </row>
    <row r="12" spans="1:8" s="57" customFormat="1" ht="15">
      <c r="A12" s="109" t="s">
        <v>104</v>
      </c>
      <c r="B12" s="109" t="s">
        <v>228</v>
      </c>
      <c r="C12" s="107">
        <v>2501.259</v>
      </c>
      <c r="D12" s="107">
        <v>2888.924</v>
      </c>
      <c r="E12" s="107">
        <v>3637.233</v>
      </c>
      <c r="F12" s="107">
        <v>3669.406</v>
      </c>
      <c r="G12" s="100">
        <f t="shared" si="0"/>
        <v>0.8845460271585504</v>
      </c>
      <c r="H12" s="100">
        <f t="shared" si="1"/>
        <v>3.305552141117136</v>
      </c>
    </row>
    <row r="13" spans="1:8" ht="15">
      <c r="A13" s="109" t="s">
        <v>99</v>
      </c>
      <c r="B13" s="109" t="s">
        <v>225</v>
      </c>
      <c r="C13" s="107">
        <v>302.228</v>
      </c>
      <c r="D13" s="107">
        <v>7234.207</v>
      </c>
      <c r="E13" s="107">
        <v>3901.834</v>
      </c>
      <c r="F13" s="107">
        <v>10396.233</v>
      </c>
      <c r="G13" s="43">
        <f t="shared" si="0"/>
        <v>166.44477955751066</v>
      </c>
      <c r="H13" s="43">
        <f t="shared" si="1"/>
        <v>9.365355115433568</v>
      </c>
    </row>
    <row r="14" spans="1:8" s="57" customFormat="1" ht="15">
      <c r="A14" s="109" t="s">
        <v>98</v>
      </c>
      <c r="B14" s="109" t="s">
        <v>227</v>
      </c>
      <c r="C14" s="107">
        <v>6822.952</v>
      </c>
      <c r="D14" s="107">
        <v>6250.277</v>
      </c>
      <c r="E14" s="107">
        <v>6160.463</v>
      </c>
      <c r="F14" s="107">
        <v>7269.591</v>
      </c>
      <c r="G14" s="43">
        <f t="shared" si="0"/>
        <v>18.003971454742953</v>
      </c>
      <c r="H14" s="43">
        <f t="shared" si="1"/>
        <v>6.548747152835054</v>
      </c>
    </row>
    <row r="15" spans="1:8" s="57" customFormat="1" ht="15">
      <c r="A15" s="109" t="s">
        <v>94</v>
      </c>
      <c r="B15" s="109" t="s">
        <v>226</v>
      </c>
      <c r="C15" s="107">
        <v>2179.4</v>
      </c>
      <c r="D15" s="107">
        <v>2786.047</v>
      </c>
      <c r="E15" s="107">
        <v>3275.582</v>
      </c>
      <c r="F15" s="107">
        <v>2400.935</v>
      </c>
      <c r="G15" s="43">
        <f t="shared" si="0"/>
        <v>-26.702033409635295</v>
      </c>
      <c r="H15" s="43">
        <f t="shared" si="1"/>
        <v>2.1628611905940827</v>
      </c>
    </row>
    <row r="16" spans="1:8" ht="15">
      <c r="A16" s="101"/>
      <c r="B16" s="108" t="s">
        <v>46</v>
      </c>
      <c r="C16" s="107">
        <v>4621.061999999976</v>
      </c>
      <c r="D16" s="107">
        <v>4606.957999999999</v>
      </c>
      <c r="E16" s="107">
        <v>4292.060999999987</v>
      </c>
      <c r="F16" s="107">
        <v>4304.506999999983</v>
      </c>
      <c r="G16" s="43">
        <f t="shared" si="0"/>
        <v>0.2899772393727851</v>
      </c>
      <c r="H16" s="43">
        <f t="shared" si="1"/>
        <v>3.877677294445925</v>
      </c>
    </row>
    <row r="17" spans="1:8" ht="15">
      <c r="A17" s="106"/>
      <c r="B17" s="105" t="s">
        <v>117</v>
      </c>
      <c r="C17" s="104">
        <f>SUM(C7:C16)</f>
        <v>91131.272</v>
      </c>
      <c r="D17" s="104">
        <f>SUM(D7:D16)</f>
        <v>109632.928</v>
      </c>
      <c r="E17" s="104">
        <f>SUM(E7:E16)</f>
        <v>103498.104</v>
      </c>
      <c r="F17" s="104">
        <f>SUM(F7:F16)</f>
        <v>111007.355</v>
      </c>
      <c r="G17" s="103">
        <f t="shared" si="0"/>
        <v>7.255447887238575</v>
      </c>
      <c r="H17" s="103">
        <f t="shared" si="1"/>
        <v>100</v>
      </c>
    </row>
    <row r="18" spans="1:2" ht="15">
      <c r="A18" s="47" t="s">
        <v>234</v>
      </c>
      <c r="B18" s="80"/>
    </row>
    <row r="19" spans="1:8" ht="15">
      <c r="A19" s="47" t="s">
        <v>0</v>
      </c>
      <c r="B19" s="93"/>
      <c r="C19" s="45"/>
      <c r="D19" s="45"/>
      <c r="E19" s="45"/>
      <c r="F19" s="45"/>
      <c r="G19" s="45"/>
      <c r="H19" s="45"/>
    </row>
    <row r="20" spans="2:8" ht="15">
      <c r="B20" s="93"/>
      <c r="C20" s="44"/>
      <c r="D20" s="44"/>
      <c r="E20" s="44"/>
      <c r="F20" s="44"/>
      <c r="G20" s="45"/>
      <c r="H20" s="45"/>
    </row>
  </sheetData>
  <sheetProtection/>
  <mergeCells count="11">
    <mergeCell ref="F5:F6"/>
    <mergeCell ref="A1:H1"/>
    <mergeCell ref="A2:H2"/>
    <mergeCell ref="A3:H3"/>
    <mergeCell ref="A5:A6"/>
    <mergeCell ref="B5:B6"/>
    <mergeCell ref="G5:G6"/>
    <mergeCell ref="H5:H6"/>
    <mergeCell ref="C5:C6"/>
    <mergeCell ref="D5:D6"/>
    <mergeCell ref="E5:E6"/>
  </mergeCells>
  <printOptions horizontalCentered="1" verticalCentered="1"/>
  <pageMargins left="0.36" right="0.58" top="1" bottom="1" header="0" footer="0"/>
  <pageSetup fitToHeight="1" fitToWidth="1" horizontalDpi="600" verticalDpi="600" orientation="landscape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32"/>
  <sheetViews>
    <sheetView showGridLines="0" zoomScalePageLayoutView="0" workbookViewId="0" topLeftCell="A1">
      <selection activeCell="A34" sqref="A34:IV65536"/>
    </sheetView>
  </sheetViews>
  <sheetFormatPr defaultColWidth="10.00390625" defaultRowHeight="12.75"/>
  <cols>
    <col min="1" max="1" width="23.75390625" style="1" customWidth="1"/>
    <col min="2" max="5" width="12.875" style="1" customWidth="1"/>
    <col min="6" max="6" width="11.75390625" style="1" customWidth="1"/>
    <col min="7" max="7" width="12.00390625" style="1" customWidth="1"/>
    <col min="8" max="16384" width="10.00390625" style="1" customWidth="1"/>
  </cols>
  <sheetData>
    <row r="2" spans="1:7" ht="15">
      <c r="A2" s="373" t="s">
        <v>250</v>
      </c>
      <c r="B2" s="373"/>
      <c r="C2" s="373"/>
      <c r="D2" s="373"/>
      <c r="E2" s="373"/>
      <c r="F2" s="373"/>
      <c r="G2" s="373"/>
    </row>
    <row r="3" spans="1:7" ht="15">
      <c r="A3" s="373" t="s">
        <v>249</v>
      </c>
      <c r="B3" s="373"/>
      <c r="C3" s="373"/>
      <c r="D3" s="373"/>
      <c r="E3" s="373"/>
      <c r="F3" s="373"/>
      <c r="G3" s="373"/>
    </row>
    <row r="4" spans="1:7" ht="15">
      <c r="A4" s="373" t="s">
        <v>8</v>
      </c>
      <c r="B4" s="373"/>
      <c r="C4" s="373"/>
      <c r="D4" s="373"/>
      <c r="E4" s="373"/>
      <c r="F4" s="373"/>
      <c r="G4" s="373"/>
    </row>
    <row r="5" spans="1:6" ht="4.5" customHeight="1">
      <c r="A5" s="23"/>
      <c r="B5" s="78"/>
      <c r="C5" s="78"/>
      <c r="D5" s="78"/>
      <c r="E5" s="78"/>
      <c r="F5" s="23"/>
    </row>
    <row r="6" spans="1:7" ht="12.75" customHeight="1">
      <c r="A6" s="375" t="s">
        <v>198</v>
      </c>
      <c r="B6" s="378">
        <v>2013</v>
      </c>
      <c r="C6" s="378">
        <v>2014</v>
      </c>
      <c r="D6" s="378">
        <v>2015</v>
      </c>
      <c r="E6" s="378">
        <v>2016</v>
      </c>
      <c r="F6" s="375" t="s">
        <v>7</v>
      </c>
      <c r="G6" s="379" t="s">
        <v>157</v>
      </c>
    </row>
    <row r="7" spans="1:7" ht="16.5" customHeight="1">
      <c r="A7" s="375"/>
      <c r="B7" s="378"/>
      <c r="C7" s="378"/>
      <c r="D7" s="378"/>
      <c r="E7" s="378"/>
      <c r="F7" s="375"/>
      <c r="G7" s="379"/>
    </row>
    <row r="8" spans="1:7" s="9" customFormat="1" ht="15">
      <c r="A8" s="29" t="s">
        <v>193</v>
      </c>
      <c r="B8" s="3">
        <v>39839.687660000025</v>
      </c>
      <c r="C8" s="3">
        <v>47533.83965999998</v>
      </c>
      <c r="D8" s="3">
        <v>45560.43502</v>
      </c>
      <c r="E8" s="3">
        <v>42548.18812999999</v>
      </c>
      <c r="F8" s="100">
        <f aca="true" t="shared" si="0" ref="F8:F15">(E8/D8-1)*100</f>
        <v>-6.611541107273666</v>
      </c>
      <c r="G8" s="100">
        <f aca="true" t="shared" si="1" ref="G8:G28">(E8/$E$30)*100</f>
        <v>18.793601359070486</v>
      </c>
    </row>
    <row r="9" spans="1:7" ht="15">
      <c r="A9" s="29" t="s">
        <v>194</v>
      </c>
      <c r="B9" s="3">
        <v>29337.75337000002</v>
      </c>
      <c r="C9" s="3">
        <v>29188.415199999996</v>
      </c>
      <c r="D9" s="3">
        <v>33074.85604000002</v>
      </c>
      <c r="E9" s="3">
        <v>31900.423860000003</v>
      </c>
      <c r="F9" s="100">
        <f t="shared" si="0"/>
        <v>-3.55083081413774</v>
      </c>
      <c r="G9" s="100">
        <f t="shared" si="1"/>
        <v>14.090467198707968</v>
      </c>
    </row>
    <row r="10" spans="1:7" ht="15">
      <c r="A10" s="29" t="s">
        <v>197</v>
      </c>
      <c r="B10" s="3">
        <v>33743.642620000006</v>
      </c>
      <c r="C10" s="3">
        <v>49540.50651</v>
      </c>
      <c r="D10" s="3">
        <v>49864.54375</v>
      </c>
      <c r="E10" s="3">
        <v>40576.6667</v>
      </c>
      <c r="F10" s="100">
        <f t="shared" si="0"/>
        <v>-18.626214844290033</v>
      </c>
      <c r="G10" s="100">
        <f t="shared" si="1"/>
        <v>17.922777254573315</v>
      </c>
    </row>
    <row r="11" spans="1:7" ht="15">
      <c r="A11" s="29" t="s">
        <v>192</v>
      </c>
      <c r="B11" s="3">
        <v>14358.892819999997</v>
      </c>
      <c r="C11" s="3">
        <v>18109.186790000003</v>
      </c>
      <c r="D11" s="3">
        <v>19676.743140000006</v>
      </c>
      <c r="E11" s="3">
        <v>24598.11881000001</v>
      </c>
      <c r="F11" s="100">
        <f t="shared" si="0"/>
        <v>25.011129306229307</v>
      </c>
      <c r="G11" s="100">
        <f t="shared" si="1"/>
        <v>10.865027617292187</v>
      </c>
    </row>
    <row r="12" spans="1:7" ht="15">
      <c r="A12" s="29" t="s">
        <v>186</v>
      </c>
      <c r="B12" s="3">
        <v>20117.912470000007</v>
      </c>
      <c r="C12" s="3">
        <v>24962.990730000016</v>
      </c>
      <c r="D12" s="3">
        <v>18725.66978</v>
      </c>
      <c r="E12" s="3">
        <v>22061.273069999996</v>
      </c>
      <c r="F12" s="100">
        <f t="shared" si="0"/>
        <v>17.81299856928267</v>
      </c>
      <c r="G12" s="100">
        <f t="shared" si="1"/>
        <v>9.74449887935045</v>
      </c>
    </row>
    <row r="13" spans="1:7" ht="15">
      <c r="A13" s="29" t="s">
        <v>187</v>
      </c>
      <c r="B13" s="3">
        <v>14324.47685</v>
      </c>
      <c r="C13" s="3">
        <v>14564.783230000003</v>
      </c>
      <c r="D13" s="3">
        <v>20215.98101</v>
      </c>
      <c r="E13" s="3">
        <v>21701.453470000004</v>
      </c>
      <c r="F13" s="100">
        <f t="shared" si="0"/>
        <v>7.348010760720469</v>
      </c>
      <c r="G13" s="100">
        <f t="shared" si="1"/>
        <v>9.585565998285837</v>
      </c>
    </row>
    <row r="14" spans="1:7" ht="15">
      <c r="A14" s="29" t="s">
        <v>184</v>
      </c>
      <c r="B14" s="3">
        <v>17193.542949999995</v>
      </c>
      <c r="C14" s="3">
        <v>16445.461270000007</v>
      </c>
      <c r="D14" s="3">
        <v>13991.02942</v>
      </c>
      <c r="E14" s="3">
        <v>15399.00786</v>
      </c>
      <c r="F14" s="100">
        <f t="shared" si="0"/>
        <v>10.063437061945635</v>
      </c>
      <c r="G14" s="100">
        <f t="shared" si="1"/>
        <v>6.801765898040207</v>
      </c>
    </row>
    <row r="15" spans="1:7" s="9" customFormat="1" ht="15">
      <c r="A15" s="29" t="s">
        <v>179</v>
      </c>
      <c r="B15" s="3">
        <v>2004.80513</v>
      </c>
      <c r="C15" s="3">
        <v>11725.113110000002</v>
      </c>
      <c r="D15" s="3">
        <v>12282.041110000004</v>
      </c>
      <c r="E15" s="3">
        <v>9661.195709999998</v>
      </c>
      <c r="F15" s="100">
        <f t="shared" si="0"/>
        <v>-21.33884243284384</v>
      </c>
      <c r="G15" s="100">
        <f t="shared" si="1"/>
        <v>4.267365281711749</v>
      </c>
    </row>
    <row r="16" spans="1:7" ht="15">
      <c r="A16" s="29" t="s">
        <v>176</v>
      </c>
      <c r="B16" s="3"/>
      <c r="C16" s="3">
        <v>3.95655</v>
      </c>
      <c r="D16" s="3">
        <v>7.90374</v>
      </c>
      <c r="E16" s="3">
        <v>3717.30655</v>
      </c>
      <c r="F16" s="100"/>
      <c r="G16" s="100">
        <f t="shared" si="1"/>
        <v>1.6419401271967073</v>
      </c>
    </row>
    <row r="17" spans="1:7" ht="15">
      <c r="A17" s="29" t="s">
        <v>248</v>
      </c>
      <c r="B17" s="3">
        <v>9133.28119</v>
      </c>
      <c r="C17" s="3">
        <v>13860.15</v>
      </c>
      <c r="D17" s="3">
        <v>1567.80354</v>
      </c>
      <c r="E17" s="3">
        <v>3053.26</v>
      </c>
      <c r="F17" s="100"/>
      <c r="G17" s="100">
        <f t="shared" si="1"/>
        <v>1.348629725671836</v>
      </c>
    </row>
    <row r="18" spans="1:7" ht="15">
      <c r="A18" s="29" t="s">
        <v>168</v>
      </c>
      <c r="B18" s="3">
        <v>4195.59947</v>
      </c>
      <c r="C18" s="3">
        <v>3361.0194500000002</v>
      </c>
      <c r="D18" s="3">
        <v>2119.53694</v>
      </c>
      <c r="E18" s="3">
        <v>1934.1299800000002</v>
      </c>
      <c r="F18" s="100">
        <f>(E18/D18-1)*100</f>
        <v>-8.747521994120088</v>
      </c>
      <c r="G18" s="100">
        <f t="shared" si="1"/>
        <v>0.8543082424494062</v>
      </c>
    </row>
    <row r="19" spans="1:7" ht="15">
      <c r="A19" s="29" t="s">
        <v>188</v>
      </c>
      <c r="B19" s="3">
        <v>1266.8626800000002</v>
      </c>
      <c r="C19" s="3">
        <v>2313.0303</v>
      </c>
      <c r="D19" s="3">
        <v>2821.07561</v>
      </c>
      <c r="E19" s="3">
        <v>1673.7336399999997</v>
      </c>
      <c r="F19" s="100">
        <f>(E19/D19-1)*100</f>
        <v>-40.67037288660265</v>
      </c>
      <c r="G19" s="100">
        <f t="shared" si="1"/>
        <v>0.7392907710974247</v>
      </c>
    </row>
    <row r="20" spans="1:7" ht="15">
      <c r="A20" s="29" t="s">
        <v>247</v>
      </c>
      <c r="B20" s="3">
        <v>1616.79409</v>
      </c>
      <c r="C20" s="3">
        <v>2385.8253499999996</v>
      </c>
      <c r="D20" s="3">
        <v>2501.5215000000003</v>
      </c>
      <c r="E20" s="3">
        <v>1208.93378</v>
      </c>
      <c r="F20" s="100">
        <f>(E20/D20-1)*100</f>
        <v>-51.67206118356369</v>
      </c>
      <c r="G20" s="100">
        <f t="shared" si="1"/>
        <v>0.5339879447137864</v>
      </c>
    </row>
    <row r="21" spans="1:7" ht="15">
      <c r="A21" s="29" t="s">
        <v>246</v>
      </c>
      <c r="B21" s="3">
        <v>1713.906</v>
      </c>
      <c r="C21" s="3">
        <v>1844.7571999999998</v>
      </c>
      <c r="D21" s="3"/>
      <c r="E21" s="3">
        <v>1135.35076</v>
      </c>
      <c r="F21" s="100"/>
      <c r="G21" s="100">
        <f t="shared" si="1"/>
        <v>0.5014862094941507</v>
      </c>
    </row>
    <row r="22" spans="1:7" ht="15">
      <c r="A22" s="29" t="s">
        <v>245</v>
      </c>
      <c r="B22" s="3">
        <v>1865.03752</v>
      </c>
      <c r="C22" s="3">
        <v>1190.76503</v>
      </c>
      <c r="D22" s="3">
        <v>781.97997</v>
      </c>
      <c r="E22" s="3">
        <v>1057.3405099999998</v>
      </c>
      <c r="F22" s="100">
        <f aca="true" t="shared" si="2" ref="F22:F28">(E22/D22-1)*100</f>
        <v>35.213247213991906</v>
      </c>
      <c r="G22" s="100">
        <f t="shared" si="1"/>
        <v>0.4670289598471859</v>
      </c>
    </row>
    <row r="23" spans="1:7" s="9" customFormat="1" ht="15">
      <c r="A23" s="29" t="s">
        <v>244</v>
      </c>
      <c r="B23" s="3">
        <v>1897.80682</v>
      </c>
      <c r="C23" s="3">
        <v>1545.7887200000002</v>
      </c>
      <c r="D23" s="3">
        <v>684.66964</v>
      </c>
      <c r="E23" s="3">
        <v>947.5121599999999</v>
      </c>
      <c r="F23" s="100">
        <f t="shared" si="2"/>
        <v>38.38968527945828</v>
      </c>
      <c r="G23" s="100">
        <f t="shared" si="1"/>
        <v>0.4185176055794556</v>
      </c>
    </row>
    <row r="24" spans="1:7" ht="15">
      <c r="A24" s="29" t="s">
        <v>185</v>
      </c>
      <c r="B24" s="3">
        <v>474.65820999999994</v>
      </c>
      <c r="C24" s="3">
        <v>568.18994</v>
      </c>
      <c r="D24" s="3">
        <v>472.68324</v>
      </c>
      <c r="E24" s="3">
        <v>696.4279</v>
      </c>
      <c r="F24" s="100">
        <f t="shared" si="2"/>
        <v>47.33501022799116</v>
      </c>
      <c r="G24" s="100">
        <f t="shared" si="1"/>
        <v>0.3076132945531048</v>
      </c>
    </row>
    <row r="25" spans="1:7" ht="15">
      <c r="A25" s="29" t="s">
        <v>243</v>
      </c>
      <c r="B25" s="3">
        <v>1514.0983299999998</v>
      </c>
      <c r="C25" s="3">
        <v>1517.6478200000001</v>
      </c>
      <c r="D25" s="3">
        <v>742.24205</v>
      </c>
      <c r="E25" s="3">
        <v>524.37761</v>
      </c>
      <c r="F25" s="100">
        <f t="shared" si="2"/>
        <v>-29.35220929614537</v>
      </c>
      <c r="G25" s="100">
        <f t="shared" si="1"/>
        <v>0.23161841190162416</v>
      </c>
    </row>
    <row r="26" spans="1:7" ht="15">
      <c r="A26" s="29" t="s">
        <v>190</v>
      </c>
      <c r="B26" s="3">
        <v>355.66595</v>
      </c>
      <c r="C26" s="3">
        <v>347.20846</v>
      </c>
      <c r="D26" s="3">
        <v>456.75699</v>
      </c>
      <c r="E26" s="3">
        <v>518.91377</v>
      </c>
      <c r="F26" s="100">
        <f t="shared" si="2"/>
        <v>13.608282163344686</v>
      </c>
      <c r="G26" s="100">
        <f t="shared" si="1"/>
        <v>0.22920502521319447</v>
      </c>
    </row>
    <row r="27" spans="1:7" ht="15">
      <c r="A27" s="29" t="s">
        <v>174</v>
      </c>
      <c r="B27" s="3">
        <v>462.17429000000004</v>
      </c>
      <c r="C27" s="3">
        <v>531.2682</v>
      </c>
      <c r="D27" s="3">
        <v>229.84685000000002</v>
      </c>
      <c r="E27" s="3">
        <v>463.35813</v>
      </c>
      <c r="F27" s="100">
        <f t="shared" si="2"/>
        <v>101.59429202532033</v>
      </c>
      <c r="G27" s="100">
        <f t="shared" si="1"/>
        <v>0.2046660119838189</v>
      </c>
    </row>
    <row r="28" spans="1:7" ht="15">
      <c r="A28" s="75" t="s">
        <v>46</v>
      </c>
      <c r="B28" s="3">
        <v>3502.730590000021</v>
      </c>
      <c r="C28" s="3">
        <v>3036.8418699999165</v>
      </c>
      <c r="D28" s="3">
        <v>1072.576170000073</v>
      </c>
      <c r="E28" s="3">
        <v>1020.2322499999427</v>
      </c>
      <c r="F28" s="100">
        <f t="shared" si="2"/>
        <v>-4.880205384399572</v>
      </c>
      <c r="G28" s="100">
        <f t="shared" si="1"/>
        <v>0.45063818326607713</v>
      </c>
    </row>
    <row r="29" spans="1:7" ht="15">
      <c r="A29" s="75"/>
      <c r="B29" s="3"/>
      <c r="C29" s="3"/>
      <c r="D29" s="3"/>
      <c r="E29" s="3"/>
      <c r="F29" s="100"/>
      <c r="G29" s="100"/>
    </row>
    <row r="30" spans="1:7" s="9" customFormat="1" ht="15">
      <c r="A30" s="74" t="s">
        <v>117</v>
      </c>
      <c r="B30" s="52">
        <f>SUM(B8:B28)</f>
        <v>198919.32901000004</v>
      </c>
      <c r="C30" s="52">
        <f>SUM(C8:C28)</f>
        <v>244576.74538999997</v>
      </c>
      <c r="D30" s="52">
        <f>SUM(D8:D28)</f>
        <v>226849.89551000006</v>
      </c>
      <c r="E30" s="52">
        <f>SUM(E8:E28)</f>
        <v>226397.20465</v>
      </c>
      <c r="F30" s="73">
        <f>(E30/D30-1)*100</f>
        <v>-0.19955524289854143</v>
      </c>
      <c r="G30" s="73">
        <f>(E30/$E$30)*100</f>
        <v>100</v>
      </c>
    </row>
    <row r="31" spans="1:5" ht="15">
      <c r="A31" s="1" t="s">
        <v>240</v>
      </c>
      <c r="B31" s="3"/>
      <c r="C31" s="3"/>
      <c r="D31" s="3"/>
      <c r="E31" s="3"/>
    </row>
    <row r="32" spans="1:5" ht="15">
      <c r="A32" s="4" t="s">
        <v>0</v>
      </c>
      <c r="B32" s="3"/>
      <c r="C32" s="3"/>
      <c r="D32" s="3"/>
      <c r="E32" s="3"/>
    </row>
  </sheetData>
  <sheetProtection/>
  <mergeCells count="10">
    <mergeCell ref="G6:G7"/>
    <mergeCell ref="A2:G2"/>
    <mergeCell ref="A3:G3"/>
    <mergeCell ref="A4:G4"/>
    <mergeCell ref="A6:A7"/>
    <mergeCell ref="F6:F7"/>
    <mergeCell ref="B6:B7"/>
    <mergeCell ref="D6:D7"/>
    <mergeCell ref="C6:C7"/>
    <mergeCell ref="E6:E7"/>
  </mergeCells>
  <printOptions horizontalCentered="1" verticalCentered="1"/>
  <pageMargins left="0.4724409448818898" right="0.4724409448818898" top="0.984251968503937" bottom="0.984251968503937" header="0" footer="0"/>
  <pageSetup horizontalDpi="360" verticalDpi="360" orientation="landscape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PageLayoutView="0" workbookViewId="0" topLeftCell="A1">
      <selection activeCell="E18" sqref="E18"/>
    </sheetView>
  </sheetViews>
  <sheetFormatPr defaultColWidth="10.00390625" defaultRowHeight="12.75"/>
  <cols>
    <col min="1" max="1" width="8.375" style="92" customWidth="1"/>
    <col min="2" max="2" width="31.375" style="1" customWidth="1"/>
    <col min="3" max="6" width="11.625" style="1" customWidth="1"/>
    <col min="7" max="7" width="11.375" style="1" customWidth="1"/>
    <col min="8" max="8" width="13.25390625" style="1" customWidth="1"/>
    <col min="9" max="16384" width="10.00390625" style="1" customWidth="1"/>
  </cols>
  <sheetData>
    <row r="1" ht="15">
      <c r="H1" s="1" t="s">
        <v>259</v>
      </c>
    </row>
    <row r="3" spans="1:8" ht="15">
      <c r="A3" s="384" t="s">
        <v>258</v>
      </c>
      <c r="B3" s="384"/>
      <c r="C3" s="384"/>
      <c r="D3" s="384"/>
      <c r="E3" s="384"/>
      <c r="F3" s="384"/>
      <c r="G3" s="384"/>
      <c r="H3" s="384"/>
    </row>
    <row r="4" spans="1:8" ht="15">
      <c r="A4" s="382" t="s">
        <v>257</v>
      </c>
      <c r="B4" s="382"/>
      <c r="C4" s="382"/>
      <c r="D4" s="382"/>
      <c r="E4" s="382"/>
      <c r="F4" s="382"/>
      <c r="G4" s="382"/>
      <c r="H4" s="382"/>
    </row>
    <row r="5" spans="1:8" ht="15">
      <c r="A5" s="382" t="s">
        <v>8</v>
      </c>
      <c r="B5" s="382"/>
      <c r="C5" s="382"/>
      <c r="D5" s="382"/>
      <c r="E5" s="382"/>
      <c r="F5" s="382"/>
      <c r="G5" s="382"/>
      <c r="H5" s="382"/>
    </row>
    <row r="7" spans="1:8" ht="12.75" customHeight="1">
      <c r="A7" s="375" t="s">
        <v>159</v>
      </c>
      <c r="B7" s="380" t="s">
        <v>158</v>
      </c>
      <c r="C7" s="378">
        <v>2013</v>
      </c>
      <c r="D7" s="378">
        <v>2014</v>
      </c>
      <c r="E7" s="378">
        <v>2015</v>
      </c>
      <c r="F7" s="378">
        <v>2016</v>
      </c>
      <c r="G7" s="375" t="s">
        <v>7</v>
      </c>
      <c r="H7" s="379" t="s">
        <v>157</v>
      </c>
    </row>
    <row r="8" spans="1:8" ht="27" customHeight="1">
      <c r="A8" s="375"/>
      <c r="B8" s="380"/>
      <c r="C8" s="378"/>
      <c r="D8" s="378"/>
      <c r="E8" s="378"/>
      <c r="F8" s="378"/>
      <c r="G8" s="375"/>
      <c r="H8" s="379"/>
    </row>
    <row r="9" spans="1:8" ht="15">
      <c r="A9" s="102" t="s">
        <v>124</v>
      </c>
      <c r="B9" s="101" t="s">
        <v>256</v>
      </c>
      <c r="C9" s="44">
        <v>68945.93373</v>
      </c>
      <c r="D9" s="44">
        <v>60043.44877000001</v>
      </c>
      <c r="E9" s="44">
        <v>49638.27030999999</v>
      </c>
      <c r="F9" s="44">
        <v>41166.471999999994</v>
      </c>
      <c r="G9" s="43">
        <f aca="true" t="shared" si="0" ref="G9:G14">(F9/E9-1)*100</f>
        <v>-17.067069938360223</v>
      </c>
      <c r="H9" s="43">
        <f aca="true" t="shared" si="1" ref="H9:H14">(F9/$F$16)*100</f>
        <v>48.9542724847628</v>
      </c>
    </row>
    <row r="10" spans="1:8" ht="15">
      <c r="A10" s="102" t="s">
        <v>112</v>
      </c>
      <c r="B10" s="101" t="s">
        <v>143</v>
      </c>
      <c r="C10" s="44">
        <v>31870.755440000008</v>
      </c>
      <c r="D10" s="44">
        <v>30372.764440000003</v>
      </c>
      <c r="E10" s="44">
        <v>27071.691510000008</v>
      </c>
      <c r="F10" s="44">
        <v>26240.163920000003</v>
      </c>
      <c r="G10" s="43">
        <f t="shared" si="0"/>
        <v>-3.0715760398379532</v>
      </c>
      <c r="H10" s="43">
        <f t="shared" si="1"/>
        <v>31.204231797772753</v>
      </c>
    </row>
    <row r="11" spans="1:8" ht="15">
      <c r="A11" s="102" t="s">
        <v>100</v>
      </c>
      <c r="B11" s="101" t="s">
        <v>251</v>
      </c>
      <c r="C11" s="44">
        <v>13141.076530000002</v>
      </c>
      <c r="D11" s="44">
        <v>15624.991499999996</v>
      </c>
      <c r="E11" s="44">
        <v>15618.427300000001</v>
      </c>
      <c r="F11" s="44">
        <v>11857.45939</v>
      </c>
      <c r="G11" s="43">
        <f t="shared" si="0"/>
        <v>-24.08032407974906</v>
      </c>
      <c r="H11" s="43">
        <f t="shared" si="1"/>
        <v>14.100632620523548</v>
      </c>
    </row>
    <row r="12" spans="1:8" ht="15">
      <c r="A12" s="102" t="s">
        <v>91</v>
      </c>
      <c r="B12" s="101" t="s">
        <v>253</v>
      </c>
      <c r="C12" s="44">
        <v>3517.26356</v>
      </c>
      <c r="D12" s="44">
        <v>4303.4908</v>
      </c>
      <c r="E12" s="44">
        <v>5624.647499999998</v>
      </c>
      <c r="F12" s="44">
        <v>3723.3954800000006</v>
      </c>
      <c r="G12" s="43">
        <f t="shared" si="0"/>
        <v>-33.80215417943966</v>
      </c>
      <c r="H12" s="43">
        <f t="shared" si="1"/>
        <v>4.4277808624565695</v>
      </c>
    </row>
    <row r="13" spans="1:8" ht="15">
      <c r="A13" s="102" t="s">
        <v>85</v>
      </c>
      <c r="B13" s="101" t="s">
        <v>252</v>
      </c>
      <c r="C13" s="44">
        <v>4383.31163</v>
      </c>
      <c r="D13" s="44">
        <v>3283.04723</v>
      </c>
      <c r="E13" s="44">
        <v>2140.5692599999998</v>
      </c>
      <c r="F13" s="44">
        <v>1033.41813</v>
      </c>
      <c r="G13" s="43">
        <f t="shared" si="0"/>
        <v>-51.72227550347985</v>
      </c>
      <c r="H13" s="43">
        <f t="shared" si="1"/>
        <v>1.2289183471130105</v>
      </c>
    </row>
    <row r="14" spans="1:8" ht="15">
      <c r="A14" s="110"/>
      <c r="B14" s="93" t="s">
        <v>46</v>
      </c>
      <c r="C14" s="44">
        <v>127.17171000000963</v>
      </c>
      <c r="D14" s="44">
        <v>143.51761999998416</v>
      </c>
      <c r="E14" s="44">
        <v>139.4937400000199</v>
      </c>
      <c r="F14" s="44">
        <v>70.77482999998028</v>
      </c>
      <c r="G14" s="43">
        <f t="shared" si="0"/>
        <v>-49.26307804208978</v>
      </c>
      <c r="H14" s="43">
        <f t="shared" si="1"/>
        <v>0.0841638873713006</v>
      </c>
    </row>
    <row r="15" spans="3:8" ht="15">
      <c r="C15" s="3"/>
      <c r="D15" s="3"/>
      <c r="E15" s="3"/>
      <c r="F15" s="3"/>
      <c r="G15" s="7"/>
      <c r="H15" s="7"/>
    </row>
    <row r="16" spans="1:8" s="9" customFormat="1" ht="15">
      <c r="A16" s="106"/>
      <c r="B16" s="99" t="s">
        <v>117</v>
      </c>
      <c r="C16" s="98">
        <f>SUM(C9:C14)</f>
        <v>121985.51260000003</v>
      </c>
      <c r="D16" s="98">
        <f>SUM(D9:D14)</f>
        <v>113771.26036</v>
      </c>
      <c r="E16" s="98">
        <f>SUM(E9:E14)</f>
        <v>100233.09962000001</v>
      </c>
      <c r="F16" s="98">
        <f>SUM(F9:F14)</f>
        <v>84091.68375</v>
      </c>
      <c r="G16" s="97">
        <f>(F16/E16-1)*100</f>
        <v>-16.10387779206145</v>
      </c>
      <c r="H16" s="97">
        <f>(F16/$F$16)*100</f>
        <v>100</v>
      </c>
    </row>
    <row r="17" spans="1:2" ht="15">
      <c r="A17" s="47" t="s">
        <v>255</v>
      </c>
      <c r="B17" s="80"/>
    </row>
    <row r="18" spans="1:8" ht="15">
      <c r="A18" s="47" t="s">
        <v>0</v>
      </c>
      <c r="B18" s="93"/>
      <c r="C18" s="45"/>
      <c r="D18" s="45"/>
      <c r="E18" s="45"/>
      <c r="F18" s="45"/>
      <c r="G18" s="45"/>
      <c r="H18" s="45"/>
    </row>
    <row r="19" spans="2:8" ht="15">
      <c r="B19" s="93"/>
      <c r="C19" s="45"/>
      <c r="D19" s="45"/>
      <c r="E19" s="45"/>
      <c r="F19" s="45"/>
      <c r="G19" s="45"/>
      <c r="H19" s="45"/>
    </row>
  </sheetData>
  <sheetProtection/>
  <mergeCells count="11">
    <mergeCell ref="F7:F8"/>
    <mergeCell ref="H7:H8"/>
    <mergeCell ref="A3:H3"/>
    <mergeCell ref="A4:H4"/>
    <mergeCell ref="A5:H5"/>
    <mergeCell ref="G7:G8"/>
    <mergeCell ref="A7:A8"/>
    <mergeCell ref="B7:B8"/>
    <mergeCell ref="C7:C8"/>
    <mergeCell ref="D7:D8"/>
    <mergeCell ref="E7:E8"/>
  </mergeCells>
  <printOptions horizontalCentered="1" verticalCentered="1"/>
  <pageMargins left="0.36" right="0.58" top="1" bottom="1" header="0" footer="0"/>
  <pageSetup fitToHeight="1" fitToWidth="1" horizontalDpi="600" verticalDpi="600" orientation="landscape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showGridLines="0" zoomScalePageLayoutView="0" workbookViewId="0" topLeftCell="A1">
      <selection activeCell="D14" sqref="D14"/>
    </sheetView>
  </sheetViews>
  <sheetFormatPr defaultColWidth="10.00390625" defaultRowHeight="12.75"/>
  <cols>
    <col min="1" max="1" width="8.125" style="92" customWidth="1"/>
    <col min="2" max="2" width="29.50390625" style="1" customWidth="1"/>
    <col min="3" max="6" width="11.25390625" style="1" customWidth="1"/>
    <col min="7" max="7" width="11.375" style="1" customWidth="1"/>
    <col min="8" max="8" width="14.125" style="1" customWidth="1"/>
    <col min="9" max="16384" width="10.00390625" style="1" customWidth="1"/>
  </cols>
  <sheetData>
    <row r="2" spans="1:8" ht="15">
      <c r="A2" s="384" t="s">
        <v>261</v>
      </c>
      <c r="B2" s="384"/>
      <c r="C2" s="384"/>
      <c r="D2" s="384"/>
      <c r="E2" s="384"/>
      <c r="F2" s="384"/>
      <c r="G2" s="384"/>
      <c r="H2" s="384"/>
    </row>
    <row r="3" spans="1:8" ht="15">
      <c r="A3" s="382" t="s">
        <v>260</v>
      </c>
      <c r="B3" s="382"/>
      <c r="C3" s="382"/>
      <c r="D3" s="382"/>
      <c r="E3" s="382"/>
      <c r="F3" s="382"/>
      <c r="G3" s="382"/>
      <c r="H3" s="382"/>
    </row>
    <row r="4" spans="1:8" ht="15">
      <c r="A4" s="382" t="s">
        <v>162</v>
      </c>
      <c r="B4" s="382"/>
      <c r="C4" s="382"/>
      <c r="D4" s="382"/>
      <c r="E4" s="382"/>
      <c r="F4" s="382"/>
      <c r="G4" s="382"/>
      <c r="H4" s="382"/>
    </row>
    <row r="6" spans="1:8" ht="12.75" customHeight="1">
      <c r="A6" s="375" t="s">
        <v>159</v>
      </c>
      <c r="B6" s="380" t="s">
        <v>158</v>
      </c>
      <c r="C6" s="378">
        <v>2013</v>
      </c>
      <c r="D6" s="378">
        <v>2014</v>
      </c>
      <c r="E6" s="378">
        <v>2015</v>
      </c>
      <c r="F6" s="378">
        <v>2016</v>
      </c>
      <c r="G6" s="375" t="s">
        <v>7</v>
      </c>
      <c r="H6" s="379" t="s">
        <v>157</v>
      </c>
    </row>
    <row r="7" spans="1:8" ht="15">
      <c r="A7" s="375"/>
      <c r="B7" s="380"/>
      <c r="C7" s="378"/>
      <c r="D7" s="378"/>
      <c r="E7" s="378"/>
      <c r="F7" s="378"/>
      <c r="G7" s="375"/>
      <c r="H7" s="379"/>
    </row>
    <row r="8" spans="1:8" ht="15">
      <c r="A8" s="101" t="s">
        <v>124</v>
      </c>
      <c r="B8" s="101" t="s">
        <v>256</v>
      </c>
      <c r="C8" s="44">
        <v>9211.267</v>
      </c>
      <c r="D8" s="44">
        <v>8186.533</v>
      </c>
      <c r="E8" s="44">
        <v>6615.516</v>
      </c>
      <c r="F8" s="44">
        <v>6083.418</v>
      </c>
      <c r="G8" s="43">
        <f aca="true" t="shared" si="0" ref="G8:G13">(F8/E8-1)*100</f>
        <v>-8.043182119127213</v>
      </c>
      <c r="H8" s="43">
        <f aca="true" t="shared" si="1" ref="H8:H13">(F8/$F$15)*100</f>
        <v>53.18453643677249</v>
      </c>
    </row>
    <row r="9" spans="1:8" ht="15">
      <c r="A9" s="101" t="s">
        <v>112</v>
      </c>
      <c r="B9" s="101" t="s">
        <v>143</v>
      </c>
      <c r="C9" s="44">
        <v>4628.585</v>
      </c>
      <c r="D9" s="44">
        <v>4729.711</v>
      </c>
      <c r="E9" s="44">
        <v>4023.046</v>
      </c>
      <c r="F9" s="44">
        <v>3614.18</v>
      </c>
      <c r="G9" s="43">
        <f t="shared" si="0"/>
        <v>-10.163095326277649</v>
      </c>
      <c r="H9" s="43">
        <f t="shared" si="1"/>
        <v>31.597119891984143</v>
      </c>
    </row>
    <row r="10" spans="1:8" ht="15">
      <c r="A10" s="101" t="s">
        <v>100</v>
      </c>
      <c r="B10" s="101" t="s">
        <v>251</v>
      </c>
      <c r="C10" s="44">
        <v>1321.522</v>
      </c>
      <c r="D10" s="44">
        <v>1419.742</v>
      </c>
      <c r="E10" s="44">
        <v>1486.079</v>
      </c>
      <c r="F10" s="44">
        <v>1127.187</v>
      </c>
      <c r="G10" s="43">
        <f t="shared" si="0"/>
        <v>-24.150263882337352</v>
      </c>
      <c r="H10" s="43">
        <f t="shared" si="1"/>
        <v>9.854479516705291</v>
      </c>
    </row>
    <row r="11" spans="1:8" ht="15">
      <c r="A11" s="101" t="s">
        <v>91</v>
      </c>
      <c r="B11" s="101" t="s">
        <v>253</v>
      </c>
      <c r="C11" s="44">
        <v>53.055</v>
      </c>
      <c r="D11" s="44">
        <v>60.898</v>
      </c>
      <c r="E11" s="44">
        <v>71.316</v>
      </c>
      <c r="F11" s="44">
        <v>71.315</v>
      </c>
      <c r="G11" s="43">
        <f t="shared" si="0"/>
        <v>-0.0014022098827837226</v>
      </c>
      <c r="H11" s="43">
        <f t="shared" si="1"/>
        <v>0.6234743718068412</v>
      </c>
    </row>
    <row r="12" spans="1:8" ht="15">
      <c r="A12" s="101" t="s">
        <v>85</v>
      </c>
      <c r="B12" s="101" t="s">
        <v>252</v>
      </c>
      <c r="C12" s="44">
        <v>2952.124</v>
      </c>
      <c r="D12" s="44">
        <v>2211.483</v>
      </c>
      <c r="E12" s="44">
        <v>1264.343</v>
      </c>
      <c r="F12" s="44">
        <v>520.844</v>
      </c>
      <c r="G12" s="43">
        <f t="shared" si="0"/>
        <v>-58.805166003212726</v>
      </c>
      <c r="H12" s="43">
        <f t="shared" si="1"/>
        <v>4.553500465671492</v>
      </c>
    </row>
    <row r="13" spans="1:8" ht="15">
      <c r="A13" s="101"/>
      <c r="B13" s="93" t="s">
        <v>46</v>
      </c>
      <c r="C13" s="44">
        <v>31.195999999999913</v>
      </c>
      <c r="D13" s="44">
        <v>62.43700000000172</v>
      </c>
      <c r="E13" s="44">
        <v>45.21599999999853</v>
      </c>
      <c r="F13" s="44">
        <v>21.377000000000407</v>
      </c>
      <c r="G13" s="43">
        <f t="shared" si="0"/>
        <v>-52.7224876150011</v>
      </c>
      <c r="H13" s="43">
        <f t="shared" si="1"/>
        <v>0.18688931705973635</v>
      </c>
    </row>
    <row r="14" spans="2:8" ht="15">
      <c r="B14" s="48"/>
      <c r="C14" s="76"/>
      <c r="D14" s="76"/>
      <c r="E14" s="76"/>
      <c r="F14" s="76"/>
      <c r="G14" s="43"/>
      <c r="H14" s="43"/>
    </row>
    <row r="15" spans="1:8" ht="15">
      <c r="A15" s="106"/>
      <c r="B15" s="99" t="s">
        <v>117</v>
      </c>
      <c r="C15" s="98">
        <f>SUM(C8:C13)</f>
        <v>18197.749</v>
      </c>
      <c r="D15" s="98">
        <f>SUM(D8:D13)</f>
        <v>16670.804</v>
      </c>
      <c r="E15" s="98">
        <f>SUM(E8:E13)</f>
        <v>13505.516</v>
      </c>
      <c r="F15" s="98">
        <f>SUM(F8:F13)</f>
        <v>11438.321</v>
      </c>
      <c r="G15" s="97">
        <f>(F15/E15-1)*100</f>
        <v>-15.306301514136889</v>
      </c>
      <c r="H15" s="97">
        <f>(F15/$F$15)*100</f>
        <v>100</v>
      </c>
    </row>
    <row r="16" spans="1:2" ht="15">
      <c r="A16" s="47" t="s">
        <v>255</v>
      </c>
      <c r="B16" s="80"/>
    </row>
    <row r="17" spans="1:8" ht="15">
      <c r="A17" s="47" t="s">
        <v>0</v>
      </c>
      <c r="B17" s="93"/>
      <c r="C17" s="45"/>
      <c r="D17" s="45"/>
      <c r="E17" s="45"/>
      <c r="F17" s="45"/>
      <c r="G17" s="45"/>
      <c r="H17" s="45"/>
    </row>
  </sheetData>
  <sheetProtection/>
  <mergeCells count="11">
    <mergeCell ref="F6:F7"/>
    <mergeCell ref="A2:H2"/>
    <mergeCell ref="A3:H3"/>
    <mergeCell ref="A4:H4"/>
    <mergeCell ref="A6:A7"/>
    <mergeCell ref="B6:B7"/>
    <mergeCell ref="G6:G7"/>
    <mergeCell ref="H6:H7"/>
    <mergeCell ref="C6:C7"/>
    <mergeCell ref="D6:D7"/>
    <mergeCell ref="E6:E7"/>
  </mergeCells>
  <printOptions horizontalCentered="1" verticalCentered="1"/>
  <pageMargins left="0.36" right="0.58" top="1" bottom="1" header="0" footer="0"/>
  <pageSetup fitToHeight="1" fitToWidth="1" horizontalDpi="600" verticalDpi="600" orientation="landscape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3">
      <selection activeCell="B12" sqref="B12"/>
    </sheetView>
  </sheetViews>
  <sheetFormatPr defaultColWidth="10.00390625" defaultRowHeight="12.75"/>
  <cols>
    <col min="1" max="1" width="25.25390625" style="1" customWidth="1"/>
    <col min="2" max="5" width="10.25390625" style="1" customWidth="1"/>
    <col min="6" max="6" width="11.75390625" style="1" customWidth="1"/>
    <col min="7" max="7" width="13.625" style="1" customWidth="1"/>
    <col min="8" max="16384" width="10.00390625" style="1" customWidth="1"/>
  </cols>
  <sheetData>
    <row r="1" spans="2:5" ht="15">
      <c r="B1" s="3"/>
      <c r="C1" s="3"/>
      <c r="D1" s="3"/>
      <c r="E1" s="3"/>
    </row>
    <row r="2" spans="1:7" ht="15">
      <c r="A2" s="373" t="s">
        <v>265</v>
      </c>
      <c r="B2" s="373"/>
      <c r="C2" s="373"/>
      <c r="D2" s="373"/>
      <c r="E2" s="373"/>
      <c r="F2" s="373"/>
      <c r="G2" s="373"/>
    </row>
    <row r="3" spans="1:7" ht="15">
      <c r="A3" s="373" t="s">
        <v>264</v>
      </c>
      <c r="B3" s="373"/>
      <c r="C3" s="373"/>
      <c r="D3" s="373"/>
      <c r="E3" s="373"/>
      <c r="F3" s="373"/>
      <c r="G3" s="373"/>
    </row>
    <row r="4" spans="1:7" ht="15">
      <c r="A4" s="373" t="s">
        <v>8</v>
      </c>
      <c r="B4" s="373"/>
      <c r="C4" s="373"/>
      <c r="D4" s="373"/>
      <c r="E4" s="373"/>
      <c r="F4" s="373"/>
      <c r="G4" s="373"/>
    </row>
    <row r="5" spans="1:6" ht="15">
      <c r="A5" s="23"/>
      <c r="B5" s="23"/>
      <c r="C5" s="23"/>
      <c r="D5" s="23"/>
      <c r="E5" s="23"/>
      <c r="F5" s="23"/>
    </row>
    <row r="6" spans="1:7" ht="12.75" customHeight="1">
      <c r="A6" s="375" t="s">
        <v>198</v>
      </c>
      <c r="B6" s="378">
        <v>2013</v>
      </c>
      <c r="C6" s="378">
        <v>2014</v>
      </c>
      <c r="D6" s="378">
        <v>2015</v>
      </c>
      <c r="E6" s="378">
        <v>2016</v>
      </c>
      <c r="F6" s="375" t="s">
        <v>7</v>
      </c>
      <c r="G6" s="379" t="s">
        <v>157</v>
      </c>
    </row>
    <row r="7" spans="1:7" ht="16.5" customHeight="1">
      <c r="A7" s="375"/>
      <c r="B7" s="378"/>
      <c r="C7" s="378"/>
      <c r="D7" s="378"/>
      <c r="E7" s="378"/>
      <c r="F7" s="375"/>
      <c r="G7" s="379"/>
    </row>
    <row r="8" spans="1:7" s="9" customFormat="1" ht="15">
      <c r="A8" s="29" t="s">
        <v>197</v>
      </c>
      <c r="B8" s="3">
        <v>104100.7880800001</v>
      </c>
      <c r="C8" s="3">
        <v>91930.90394000002</v>
      </c>
      <c r="D8" s="3">
        <v>79139.90336000001</v>
      </c>
      <c r="E8" s="3">
        <v>67670.67384</v>
      </c>
      <c r="F8" s="43">
        <f aca="true" t="shared" si="0" ref="F8:F23">(E8/D8-1)*100</f>
        <v>-14.492347138494166</v>
      </c>
      <c r="G8" s="43">
        <f aca="true" t="shared" si="1" ref="G8:G29">(E8/$E$31)*100</f>
        <v>80.47249243002582</v>
      </c>
    </row>
    <row r="9" spans="1:7" ht="15">
      <c r="A9" s="29" t="s">
        <v>185</v>
      </c>
      <c r="B9" s="3">
        <v>4874.496609999999</v>
      </c>
      <c r="C9" s="3">
        <v>10178.01425</v>
      </c>
      <c r="D9" s="3">
        <v>11614.02268</v>
      </c>
      <c r="E9" s="3">
        <v>7771.787700000001</v>
      </c>
      <c r="F9" s="43">
        <f t="shared" si="0"/>
        <v>-33.082723237802384</v>
      </c>
      <c r="G9" s="43">
        <f t="shared" si="1"/>
        <v>9.242040774335191</v>
      </c>
    </row>
    <row r="10" spans="1:7" ht="15">
      <c r="A10" s="29" t="s">
        <v>244</v>
      </c>
      <c r="B10" s="3">
        <v>3363.7695900000003</v>
      </c>
      <c r="C10" s="3">
        <v>4310.393300000001</v>
      </c>
      <c r="D10" s="3">
        <v>5624.280999999998</v>
      </c>
      <c r="E10" s="3">
        <v>3714.6344800000006</v>
      </c>
      <c r="F10" s="43">
        <f t="shared" si="0"/>
        <v>-33.95361149274011</v>
      </c>
      <c r="G10" s="43">
        <f t="shared" si="1"/>
        <v>4.417362471945985</v>
      </c>
    </row>
    <row r="11" spans="1:7" ht="15">
      <c r="A11" s="29" t="s">
        <v>195</v>
      </c>
      <c r="B11" s="3"/>
      <c r="C11" s="3"/>
      <c r="D11" s="3">
        <v>603.10208</v>
      </c>
      <c r="E11" s="3">
        <v>2014.1761999999999</v>
      </c>
      <c r="F11" s="43">
        <f t="shared" si="0"/>
        <v>233.96936717578555</v>
      </c>
      <c r="G11" s="43">
        <f t="shared" si="1"/>
        <v>2.395214497057802</v>
      </c>
    </row>
    <row r="12" spans="1:7" ht="15">
      <c r="A12" s="29" t="s">
        <v>189</v>
      </c>
      <c r="B12" s="3">
        <v>1447.729</v>
      </c>
      <c r="C12" s="3">
        <v>1855.44802</v>
      </c>
      <c r="D12" s="3">
        <v>462.9</v>
      </c>
      <c r="E12" s="3">
        <v>1239.2088499999998</v>
      </c>
      <c r="F12" s="43">
        <f t="shared" si="0"/>
        <v>167.70551955065883</v>
      </c>
      <c r="G12" s="43">
        <f t="shared" si="1"/>
        <v>1.4736401921551485</v>
      </c>
    </row>
    <row r="13" spans="1:7" ht="15">
      <c r="A13" s="29" t="s">
        <v>188</v>
      </c>
      <c r="B13" s="3">
        <v>2112.76621</v>
      </c>
      <c r="C13" s="3">
        <v>2269.52519</v>
      </c>
      <c r="D13" s="3">
        <v>891.914</v>
      </c>
      <c r="E13" s="3">
        <v>347.0369</v>
      </c>
      <c r="F13" s="43">
        <f t="shared" si="0"/>
        <v>-61.090766598573396</v>
      </c>
      <c r="G13" s="43">
        <f t="shared" si="1"/>
        <v>0.41268872797424516</v>
      </c>
    </row>
    <row r="14" spans="1:7" ht="15">
      <c r="A14" s="29" t="s">
        <v>170</v>
      </c>
      <c r="B14" s="3">
        <v>13.49966</v>
      </c>
      <c r="C14" s="3">
        <v>9</v>
      </c>
      <c r="D14" s="3">
        <v>51.825199999999995</v>
      </c>
      <c r="E14" s="3">
        <v>316.4384</v>
      </c>
      <c r="F14" s="43">
        <f t="shared" si="0"/>
        <v>510.58789932310924</v>
      </c>
      <c r="G14" s="43">
        <f t="shared" si="1"/>
        <v>0.376301657772431</v>
      </c>
    </row>
    <row r="15" spans="1:7" ht="15">
      <c r="A15" s="29" t="s">
        <v>178</v>
      </c>
      <c r="B15" s="3"/>
      <c r="C15" s="3">
        <v>334.4</v>
      </c>
      <c r="D15" s="3">
        <v>454.20583999999997</v>
      </c>
      <c r="E15" s="3">
        <v>281.09496</v>
      </c>
      <c r="F15" s="43">
        <f t="shared" si="0"/>
        <v>-38.11286970682719</v>
      </c>
      <c r="G15" s="43">
        <f t="shared" si="1"/>
        <v>0.3342720081996218</v>
      </c>
    </row>
    <row r="16" spans="1:7" s="9" customFormat="1" ht="15">
      <c r="A16" s="29" t="s">
        <v>194</v>
      </c>
      <c r="B16" s="3">
        <v>103.17880000000001</v>
      </c>
      <c r="C16" s="3">
        <v>256.39029999999997</v>
      </c>
      <c r="D16" s="3">
        <v>336.50939</v>
      </c>
      <c r="E16" s="3">
        <v>251.8405</v>
      </c>
      <c r="F16" s="43">
        <f t="shared" si="0"/>
        <v>-25.16092938743849</v>
      </c>
      <c r="G16" s="43">
        <f t="shared" si="1"/>
        <v>0.29948324111181807</v>
      </c>
    </row>
    <row r="17" spans="1:7" ht="15">
      <c r="A17" s="29" t="s">
        <v>263</v>
      </c>
      <c r="B17" s="3">
        <v>707.11</v>
      </c>
      <c r="C17" s="3">
        <v>245.3774</v>
      </c>
      <c r="D17" s="3">
        <v>413.3865</v>
      </c>
      <c r="E17" s="3">
        <v>169.165</v>
      </c>
      <c r="F17" s="43">
        <f t="shared" si="0"/>
        <v>-59.07824759637772</v>
      </c>
      <c r="G17" s="43">
        <f t="shared" si="1"/>
        <v>0.2011673360030682</v>
      </c>
    </row>
    <row r="18" spans="1:7" ht="15">
      <c r="A18" s="29" t="s">
        <v>179</v>
      </c>
      <c r="B18" s="3">
        <v>186.9501</v>
      </c>
      <c r="C18" s="3">
        <v>112.5</v>
      </c>
      <c r="D18" s="3">
        <v>70.806</v>
      </c>
      <c r="E18" s="3">
        <v>108.7</v>
      </c>
      <c r="F18" s="43">
        <f t="shared" si="0"/>
        <v>53.51806344095134</v>
      </c>
      <c r="G18" s="43">
        <f t="shared" si="1"/>
        <v>0.1292636740669377</v>
      </c>
    </row>
    <row r="19" spans="1:7" ht="15">
      <c r="A19" s="29" t="s">
        <v>262</v>
      </c>
      <c r="B19" s="3">
        <v>103.18078999999999</v>
      </c>
      <c r="C19" s="3">
        <v>300.59999</v>
      </c>
      <c r="D19" s="3">
        <v>103.1808</v>
      </c>
      <c r="E19" s="3">
        <v>90.693</v>
      </c>
      <c r="F19" s="43">
        <f t="shared" si="0"/>
        <v>-12.102833085225162</v>
      </c>
      <c r="G19" s="43">
        <f t="shared" si="1"/>
        <v>0.1078501416021415</v>
      </c>
    </row>
    <row r="20" spans="1:7" ht="15">
      <c r="A20" s="29" t="s">
        <v>192</v>
      </c>
      <c r="B20" s="3">
        <v>81.34278</v>
      </c>
      <c r="C20" s="3">
        <v>33.20508000000001</v>
      </c>
      <c r="D20" s="3">
        <v>91.1164</v>
      </c>
      <c r="E20" s="3">
        <v>60.75094</v>
      </c>
      <c r="F20" s="43">
        <f t="shared" si="0"/>
        <v>-33.326009368236676</v>
      </c>
      <c r="G20" s="43">
        <f t="shared" si="1"/>
        <v>0.07224369556044238</v>
      </c>
    </row>
    <row r="21" spans="1:7" ht="15">
      <c r="A21" s="29" t="s">
        <v>181</v>
      </c>
      <c r="B21" s="3">
        <v>568.2605200000004</v>
      </c>
      <c r="C21" s="3">
        <v>118.12448999999998</v>
      </c>
      <c r="D21" s="3">
        <v>9.46534</v>
      </c>
      <c r="E21" s="3">
        <v>22.31598</v>
      </c>
      <c r="F21" s="43">
        <f t="shared" si="0"/>
        <v>135.76522343624214</v>
      </c>
      <c r="G21" s="43">
        <f t="shared" si="1"/>
        <v>0.02653767769277185</v>
      </c>
    </row>
    <row r="22" spans="1:7" ht="15">
      <c r="A22" s="29" t="s">
        <v>243</v>
      </c>
      <c r="B22" s="3">
        <v>115.18854999999999</v>
      </c>
      <c r="C22" s="3">
        <v>108.08572</v>
      </c>
      <c r="D22" s="3">
        <v>6.436</v>
      </c>
      <c r="E22" s="3">
        <v>22.2</v>
      </c>
      <c r="F22" s="43">
        <f t="shared" si="0"/>
        <v>244.9347420758235</v>
      </c>
      <c r="G22" s="43">
        <f t="shared" si="1"/>
        <v>0.02639975680115931</v>
      </c>
    </row>
    <row r="23" spans="1:7" ht="15">
      <c r="A23" s="29" t="s">
        <v>193</v>
      </c>
      <c r="B23" s="3">
        <v>69.0216</v>
      </c>
      <c r="C23" s="3">
        <v>4.945</v>
      </c>
      <c r="D23" s="3">
        <v>4.306</v>
      </c>
      <c r="E23" s="3">
        <v>7.3</v>
      </c>
      <c r="F23" s="43">
        <f t="shared" si="0"/>
        <v>69.5308871342313</v>
      </c>
      <c r="G23" s="43">
        <f t="shared" si="1"/>
        <v>0.008681001110291124</v>
      </c>
    </row>
    <row r="24" spans="1:7" s="9" customFormat="1" ht="15">
      <c r="A24" s="29" t="s">
        <v>186</v>
      </c>
      <c r="B24" s="3">
        <v>5.471</v>
      </c>
      <c r="C24" s="3">
        <v>2.675</v>
      </c>
      <c r="D24" s="3"/>
      <c r="E24" s="3">
        <v>1.912</v>
      </c>
      <c r="F24" s="43"/>
      <c r="G24" s="43">
        <f t="shared" si="1"/>
        <v>0.0022737087839557026</v>
      </c>
    </row>
    <row r="25" spans="1:7" ht="15">
      <c r="A25" s="29" t="s">
        <v>184</v>
      </c>
      <c r="B25" s="3">
        <v>160.91508</v>
      </c>
      <c r="C25" s="3">
        <v>194.57099000000002</v>
      </c>
      <c r="D25" s="3">
        <v>10</v>
      </c>
      <c r="E25" s="3">
        <v>1.755</v>
      </c>
      <c r="F25" s="43">
        <f>(E25/D25-1)*100</f>
        <v>-82.45</v>
      </c>
      <c r="G25" s="43">
        <f t="shared" si="1"/>
        <v>0.002087007801172729</v>
      </c>
    </row>
    <row r="26" spans="1:7" ht="15">
      <c r="A26" s="29" t="s">
        <v>241</v>
      </c>
      <c r="B26" s="3">
        <v>27.69</v>
      </c>
      <c r="C26" s="3"/>
      <c r="D26" s="3"/>
      <c r="E26" s="3"/>
      <c r="F26" s="43"/>
      <c r="G26" s="43">
        <f t="shared" si="1"/>
        <v>0</v>
      </c>
    </row>
    <row r="27" spans="1:7" ht="15">
      <c r="A27" s="29" t="s">
        <v>248</v>
      </c>
      <c r="B27" s="3"/>
      <c r="C27" s="3"/>
      <c r="D27" s="3">
        <v>66</v>
      </c>
      <c r="E27" s="3"/>
      <c r="F27" s="43">
        <f>(E27/D27-1)*100</f>
        <v>-100</v>
      </c>
      <c r="G27" s="43">
        <f t="shared" si="1"/>
        <v>0</v>
      </c>
    </row>
    <row r="28" spans="1:7" ht="15">
      <c r="A28" s="29" t="s">
        <v>167</v>
      </c>
      <c r="B28" s="3"/>
      <c r="C28" s="3">
        <v>169.748</v>
      </c>
      <c r="D28" s="3"/>
      <c r="E28" s="3"/>
      <c r="F28" s="43"/>
      <c r="G28" s="43">
        <f t="shared" si="1"/>
        <v>0</v>
      </c>
    </row>
    <row r="29" spans="1:7" ht="15">
      <c r="A29" s="61" t="s">
        <v>46</v>
      </c>
      <c r="B29" s="3">
        <v>3944.1542299999855</v>
      </c>
      <c r="C29" s="3">
        <v>1337.353689999989</v>
      </c>
      <c r="D29" s="3">
        <v>279.7390300000261</v>
      </c>
      <c r="E29" s="3"/>
      <c r="F29" s="43">
        <f>(E29/D29-1)*100</f>
        <v>-100</v>
      </c>
      <c r="G29" s="43">
        <f t="shared" si="1"/>
        <v>0</v>
      </c>
    </row>
    <row r="30" spans="1:7" ht="15">
      <c r="A30" s="75"/>
      <c r="B30" s="3"/>
      <c r="C30" s="3"/>
      <c r="D30" s="3"/>
      <c r="E30" s="3"/>
      <c r="F30" s="43"/>
      <c r="G30" s="43"/>
    </row>
    <row r="31" spans="1:7" s="9" customFormat="1" ht="15">
      <c r="A31" s="74" t="s">
        <v>117</v>
      </c>
      <c r="B31" s="52">
        <f>SUM(B8:B29)</f>
        <v>121985.5126000001</v>
      </c>
      <c r="C31" s="52">
        <f>SUM(C8:C29)</f>
        <v>113771.26036000001</v>
      </c>
      <c r="D31" s="52">
        <f>SUM(D8:D29)</f>
        <v>100233.09962000002</v>
      </c>
      <c r="E31" s="52">
        <f>SUM(E8:E29)</f>
        <v>84091.68375</v>
      </c>
      <c r="F31" s="73">
        <f>(E31/D31-1)*100</f>
        <v>-16.10387779206146</v>
      </c>
      <c r="G31" s="73">
        <f>(E31/$E$31)*100</f>
        <v>100</v>
      </c>
    </row>
    <row r="32" spans="1:5" ht="15">
      <c r="A32" s="1" t="s">
        <v>240</v>
      </c>
      <c r="B32" s="3"/>
      <c r="C32" s="3"/>
      <c r="D32" s="3"/>
      <c r="E32" s="3"/>
    </row>
    <row r="33" spans="1:5" ht="15">
      <c r="A33" s="4" t="s">
        <v>0</v>
      </c>
      <c r="B33" s="3"/>
      <c r="C33" s="3"/>
      <c r="D33" s="3"/>
      <c r="E33" s="3"/>
    </row>
  </sheetData>
  <sheetProtection/>
  <mergeCells count="10">
    <mergeCell ref="G6:G7"/>
    <mergeCell ref="A2:G2"/>
    <mergeCell ref="A3:G3"/>
    <mergeCell ref="A4:G4"/>
    <mergeCell ref="A6:A7"/>
    <mergeCell ref="F6:F7"/>
    <mergeCell ref="B6:B7"/>
    <mergeCell ref="C6:C7"/>
    <mergeCell ref="D6:D7"/>
    <mergeCell ref="E6:E7"/>
  </mergeCells>
  <printOptions horizontalCentered="1" verticalCentered="1"/>
  <pageMargins left="0.4724409448818898" right="0.4724409448818898" top="0.984251968503937" bottom="0.984251968503937" header="0" footer="0"/>
  <pageSetup horizontalDpi="360" verticalDpi="36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showGridLines="0" zoomScalePageLayoutView="0" workbookViewId="0" topLeftCell="A1">
      <selection activeCell="A12" sqref="A12"/>
    </sheetView>
  </sheetViews>
  <sheetFormatPr defaultColWidth="10.00390625" defaultRowHeight="12.75"/>
  <cols>
    <col min="1" max="1" width="45.125" style="1" customWidth="1"/>
    <col min="2" max="5" width="13.375" style="1" customWidth="1"/>
    <col min="6" max="6" width="12.625" style="1" customWidth="1"/>
    <col min="7" max="16384" width="10.00390625" style="1" customWidth="1"/>
  </cols>
  <sheetData>
    <row r="2" spans="1:6" ht="14.25" customHeight="1">
      <c r="A2" s="373" t="s">
        <v>33</v>
      </c>
      <c r="B2" s="373"/>
      <c r="C2" s="373"/>
      <c r="D2" s="373"/>
      <c r="E2" s="373"/>
      <c r="F2" s="373"/>
    </row>
    <row r="3" spans="1:6" ht="14.25" customHeight="1">
      <c r="A3" s="373" t="s">
        <v>32</v>
      </c>
      <c r="B3" s="373"/>
      <c r="C3" s="373"/>
      <c r="D3" s="373"/>
      <c r="E3" s="373"/>
      <c r="F3" s="373"/>
    </row>
    <row r="4" spans="1:6" ht="14.25" customHeight="1">
      <c r="A4" s="373" t="s">
        <v>31</v>
      </c>
      <c r="B4" s="373"/>
      <c r="C4" s="373"/>
      <c r="D4" s="373"/>
      <c r="E4" s="373"/>
      <c r="F4" s="373"/>
    </row>
    <row r="5" spans="1:6" ht="12.75" customHeight="1">
      <c r="A5" s="375" t="s">
        <v>30</v>
      </c>
      <c r="B5" s="375">
        <v>2013</v>
      </c>
      <c r="C5" s="375">
        <v>2014</v>
      </c>
      <c r="D5" s="375">
        <v>2015</v>
      </c>
      <c r="E5" s="375">
        <v>2016</v>
      </c>
      <c r="F5" s="375" t="s">
        <v>7</v>
      </c>
    </row>
    <row r="6" spans="1:6" ht="16.5" customHeight="1">
      <c r="A6" s="375"/>
      <c r="B6" s="375"/>
      <c r="C6" s="375"/>
      <c r="D6" s="375"/>
      <c r="E6" s="375"/>
      <c r="F6" s="375"/>
    </row>
    <row r="7" spans="1:6" s="9" customFormat="1" ht="15" customHeight="1">
      <c r="A7" s="22" t="s">
        <v>29</v>
      </c>
      <c r="B7" s="21">
        <f>SUM(B8:B13)</f>
        <v>4381651.130889999</v>
      </c>
      <c r="C7" s="21">
        <f>SUM(C8:C13)</f>
        <v>4509167.579369996</v>
      </c>
      <c r="D7" s="21">
        <f>SUM(D8:D13)</f>
        <v>4397563.706850003</v>
      </c>
      <c r="E7" s="21">
        <f>SUM(E8:E13)</f>
        <v>4669447.637660006</v>
      </c>
      <c r="F7" s="20">
        <f aca="true" t="shared" si="0" ref="F7:F13">(E7/D7-1)*100</f>
        <v>6.182603571757106</v>
      </c>
    </row>
    <row r="8" spans="1:6" ht="15">
      <c r="A8" s="19" t="s">
        <v>25</v>
      </c>
      <c r="B8" s="3">
        <v>2453868.6851399965</v>
      </c>
      <c r="C8" s="3">
        <v>2595678.9699399965</v>
      </c>
      <c r="D8" s="3">
        <v>2472742.165220003</v>
      </c>
      <c r="E8" s="3">
        <v>2715752.2590400125</v>
      </c>
      <c r="F8" s="7">
        <f t="shared" si="0"/>
        <v>9.827554899901525</v>
      </c>
    </row>
    <row r="9" spans="1:6" ht="15">
      <c r="A9" s="19" t="s">
        <v>24</v>
      </c>
      <c r="B9" s="3">
        <v>198919.3290100001</v>
      </c>
      <c r="C9" s="3">
        <v>244576.74538999985</v>
      </c>
      <c r="D9" s="3">
        <v>226849.89551000012</v>
      </c>
      <c r="E9" s="3">
        <v>226397.2046499999</v>
      </c>
      <c r="F9" s="7">
        <f t="shared" si="0"/>
        <v>-0.19955524289859694</v>
      </c>
    </row>
    <row r="10" spans="1:6" ht="15">
      <c r="A10" s="19" t="s">
        <v>23</v>
      </c>
      <c r="B10" s="3">
        <v>121985.51260000005</v>
      </c>
      <c r="C10" s="3">
        <v>113771.26036000012</v>
      </c>
      <c r="D10" s="3">
        <v>100233.09961999989</v>
      </c>
      <c r="E10" s="3">
        <v>84091.68374999992</v>
      </c>
      <c r="F10" s="7">
        <f t="shared" si="0"/>
        <v>-16.10387779206143</v>
      </c>
    </row>
    <row r="11" spans="1:6" ht="15">
      <c r="A11" s="19" t="s">
        <v>22</v>
      </c>
      <c r="B11" s="3">
        <v>1458581.4521500026</v>
      </c>
      <c r="C11" s="3">
        <v>1399530.040389999</v>
      </c>
      <c r="D11" s="3">
        <v>1471085.29492</v>
      </c>
      <c r="E11" s="3">
        <v>1535542.1864599949</v>
      </c>
      <c r="F11" s="7">
        <f t="shared" si="0"/>
        <v>4.381587645704799</v>
      </c>
    </row>
    <row r="12" spans="1:6" ht="15">
      <c r="A12" s="19" t="s">
        <v>21</v>
      </c>
      <c r="B12" s="3">
        <v>51929.07181</v>
      </c>
      <c r="C12" s="3">
        <v>57643.994260000014</v>
      </c>
      <c r="D12" s="3">
        <v>37638.60481999999</v>
      </c>
      <c r="E12" s="3">
        <v>30680.61905</v>
      </c>
      <c r="F12" s="7">
        <f t="shared" si="0"/>
        <v>-18.48630097548869</v>
      </c>
    </row>
    <row r="13" spans="1:6" ht="15">
      <c r="A13" s="19" t="s">
        <v>20</v>
      </c>
      <c r="B13" s="3">
        <v>96367.08018000006</v>
      </c>
      <c r="C13" s="3">
        <v>97966.56902999998</v>
      </c>
      <c r="D13" s="3">
        <v>89014.64675999995</v>
      </c>
      <c r="E13" s="3">
        <v>76983.6847100001</v>
      </c>
      <c r="F13" s="7">
        <f t="shared" si="0"/>
        <v>-13.51571060259056</v>
      </c>
    </row>
    <row r="14" spans="2:6" ht="15">
      <c r="B14" s="3"/>
      <c r="C14" s="3"/>
      <c r="D14" s="3"/>
      <c r="E14" s="3"/>
      <c r="F14" s="7"/>
    </row>
    <row r="15" spans="1:6" s="9" customFormat="1" ht="15">
      <c r="A15" s="22" t="s">
        <v>28</v>
      </c>
      <c r="B15" s="21">
        <f>SUM(B16:B21)</f>
        <v>2214727.1270099967</v>
      </c>
      <c r="C15" s="21">
        <f>SUM(C16:C21)</f>
        <v>2354365.4704100066</v>
      </c>
      <c r="D15" s="21">
        <f>SUM(D16:D21)</f>
        <v>2246155.9022900052</v>
      </c>
      <c r="E15" s="21">
        <f>SUM(E16:E21)</f>
        <v>2376290.7680199947</v>
      </c>
      <c r="F15" s="20">
        <f aca="true" t="shared" si="1" ref="F15:F21">(E15/D15-1)*100</f>
        <v>5.793670225531278</v>
      </c>
    </row>
    <row r="16" spans="1:6" ht="15">
      <c r="A16" s="19" t="s">
        <v>25</v>
      </c>
      <c r="B16" s="3">
        <v>730974.84489</v>
      </c>
      <c r="C16" s="3">
        <v>745400.9703000025</v>
      </c>
      <c r="D16" s="3">
        <v>673872.376430001</v>
      </c>
      <c r="E16" s="3">
        <v>705158.0371600002</v>
      </c>
      <c r="F16" s="7">
        <f t="shared" si="1"/>
        <v>4.642668526604754</v>
      </c>
    </row>
    <row r="17" spans="1:6" ht="15">
      <c r="A17" s="19" t="s">
        <v>24</v>
      </c>
      <c r="B17" s="3">
        <v>112829.85677999996</v>
      </c>
      <c r="C17" s="3">
        <v>122960.03076</v>
      </c>
      <c r="D17" s="3">
        <v>146883.90819000022</v>
      </c>
      <c r="E17" s="3">
        <v>183155.13882</v>
      </c>
      <c r="F17" s="7">
        <f t="shared" si="1"/>
        <v>24.693808244182524</v>
      </c>
    </row>
    <row r="18" spans="1:6" ht="15">
      <c r="A18" s="19" t="s">
        <v>23</v>
      </c>
      <c r="B18" s="3">
        <v>60923.31289000004</v>
      </c>
      <c r="C18" s="3">
        <v>72781.29382000005</v>
      </c>
      <c r="D18" s="3">
        <v>76505.48018000001</v>
      </c>
      <c r="E18" s="3">
        <v>81055.38988000002</v>
      </c>
      <c r="F18" s="7">
        <f t="shared" si="1"/>
        <v>5.947168345712095</v>
      </c>
    </row>
    <row r="19" spans="1:6" ht="15">
      <c r="A19" s="19" t="s">
        <v>22</v>
      </c>
      <c r="B19" s="3">
        <v>973352.467459997</v>
      </c>
      <c r="C19" s="3">
        <v>1077493.6379000042</v>
      </c>
      <c r="D19" s="3">
        <v>1007406.1673800043</v>
      </c>
      <c r="E19" s="3">
        <v>1114939.1271899946</v>
      </c>
      <c r="F19" s="7">
        <f t="shared" si="1"/>
        <v>10.674240767222521</v>
      </c>
    </row>
    <row r="20" spans="1:6" ht="15">
      <c r="A20" s="19" t="s">
        <v>21</v>
      </c>
      <c r="B20" s="3">
        <v>2904.349520000001</v>
      </c>
      <c r="C20" s="3">
        <v>2504.0960899999995</v>
      </c>
      <c r="D20" s="3">
        <v>12349.367320000012</v>
      </c>
      <c r="E20" s="3">
        <v>11867.94439</v>
      </c>
      <c r="F20" s="7">
        <f t="shared" si="1"/>
        <v>-3.8983610862423634</v>
      </c>
    </row>
    <row r="21" spans="1:6" ht="15">
      <c r="A21" s="19" t="s">
        <v>20</v>
      </c>
      <c r="B21" s="3">
        <v>333742.2954699998</v>
      </c>
      <c r="C21" s="3">
        <v>333225.4415399999</v>
      </c>
      <c r="D21" s="3">
        <v>329138.60278999986</v>
      </c>
      <c r="E21" s="3">
        <v>280115.1305799998</v>
      </c>
      <c r="F21" s="7">
        <f t="shared" si="1"/>
        <v>-14.894476610900142</v>
      </c>
    </row>
    <row r="22" spans="2:6" ht="15">
      <c r="B22" s="3"/>
      <c r="C22" s="3"/>
      <c r="D22" s="3"/>
      <c r="E22" s="3"/>
      <c r="F22" s="7"/>
    </row>
    <row r="23" spans="1:6" s="9" customFormat="1" ht="15">
      <c r="A23" s="22" t="s">
        <v>26</v>
      </c>
      <c r="B23" s="21">
        <f aca="true" t="shared" si="2" ref="B23:E29">+B7-B15</f>
        <v>2166924.003880002</v>
      </c>
      <c r="C23" s="21">
        <f t="shared" si="2"/>
        <v>2154802.108959989</v>
      </c>
      <c r="D23" s="21">
        <f t="shared" si="2"/>
        <v>2151407.804559998</v>
      </c>
      <c r="E23" s="21">
        <f t="shared" si="2"/>
        <v>2293156.8696400113</v>
      </c>
      <c r="F23" s="20">
        <f aca="true" t="shared" si="3" ref="F23:F29">(E23/D23-1)*100</f>
        <v>6.588665560270357</v>
      </c>
    </row>
    <row r="24" spans="1:6" ht="15">
      <c r="A24" s="19" t="s">
        <v>25</v>
      </c>
      <c r="B24" s="3">
        <f t="shared" si="2"/>
        <v>1722893.8402499966</v>
      </c>
      <c r="C24" s="3">
        <f t="shared" si="2"/>
        <v>1850277.999639994</v>
      </c>
      <c r="D24" s="3">
        <f t="shared" si="2"/>
        <v>1798869.788790002</v>
      </c>
      <c r="E24" s="3">
        <f t="shared" si="2"/>
        <v>2010594.2218800122</v>
      </c>
      <c r="F24" s="7">
        <f t="shared" si="3"/>
        <v>11.76985874182841</v>
      </c>
    </row>
    <row r="25" spans="1:6" ht="15">
      <c r="A25" s="19" t="s">
        <v>24</v>
      </c>
      <c r="B25" s="3">
        <f t="shared" si="2"/>
        <v>86089.47223000014</v>
      </c>
      <c r="C25" s="3">
        <f t="shared" si="2"/>
        <v>121616.71462999986</v>
      </c>
      <c r="D25" s="3">
        <f t="shared" si="2"/>
        <v>79965.9873199999</v>
      </c>
      <c r="E25" s="3">
        <f t="shared" si="2"/>
        <v>43242.06582999992</v>
      </c>
      <c r="F25" s="7">
        <f t="shared" si="3"/>
        <v>-45.9244270230065</v>
      </c>
    </row>
    <row r="26" spans="1:6" ht="15">
      <c r="A26" s="19" t="s">
        <v>23</v>
      </c>
      <c r="B26" s="3">
        <f t="shared" si="2"/>
        <v>61062.19971000001</v>
      </c>
      <c r="C26" s="3">
        <f t="shared" si="2"/>
        <v>40989.96654000007</v>
      </c>
      <c r="D26" s="3">
        <f t="shared" si="2"/>
        <v>23727.61943999988</v>
      </c>
      <c r="E26" s="3">
        <f t="shared" si="2"/>
        <v>3036.2938699999067</v>
      </c>
      <c r="F26" s="7">
        <f t="shared" si="3"/>
        <v>-87.20354615566136</v>
      </c>
    </row>
    <row r="27" spans="1:6" ht="15">
      <c r="A27" s="19" t="s">
        <v>22</v>
      </c>
      <c r="B27" s="3">
        <f t="shared" si="2"/>
        <v>485228.98469000554</v>
      </c>
      <c r="C27" s="3">
        <f t="shared" si="2"/>
        <v>322036.4024899949</v>
      </c>
      <c r="D27" s="3">
        <f t="shared" si="2"/>
        <v>463679.1275399957</v>
      </c>
      <c r="E27" s="3">
        <f t="shared" si="2"/>
        <v>420603.0592700003</v>
      </c>
      <c r="F27" s="7">
        <f t="shared" si="3"/>
        <v>-9.290059808931073</v>
      </c>
    </row>
    <row r="28" spans="1:6" ht="15">
      <c r="A28" s="19" t="s">
        <v>21</v>
      </c>
      <c r="B28" s="3">
        <f t="shared" si="2"/>
        <v>49024.72229</v>
      </c>
      <c r="C28" s="3">
        <f t="shared" si="2"/>
        <v>55139.898170000015</v>
      </c>
      <c r="D28" s="3">
        <f t="shared" si="2"/>
        <v>25289.23749999998</v>
      </c>
      <c r="E28" s="3">
        <f t="shared" si="2"/>
        <v>18812.67466</v>
      </c>
      <c r="F28" s="7">
        <f t="shared" si="3"/>
        <v>-25.60995696291747</v>
      </c>
    </row>
    <row r="29" spans="1:6" ht="15">
      <c r="A29" s="18" t="s">
        <v>20</v>
      </c>
      <c r="B29" s="17">
        <f t="shared" si="2"/>
        <v>-237375.21528999973</v>
      </c>
      <c r="C29" s="17">
        <f t="shared" si="2"/>
        <v>-235258.87250999993</v>
      </c>
      <c r="D29" s="17">
        <f t="shared" si="2"/>
        <v>-240123.9560299999</v>
      </c>
      <c r="E29" s="17">
        <f t="shared" si="2"/>
        <v>-203131.4458699997</v>
      </c>
      <c r="F29" s="16">
        <f t="shared" si="3"/>
        <v>-15.405589168028921</v>
      </c>
    </row>
    <row r="30" spans="1:5" ht="14.25" customHeight="1">
      <c r="A30" s="4" t="s">
        <v>19</v>
      </c>
      <c r="B30" s="3"/>
      <c r="C30" s="3"/>
      <c r="D30" s="3"/>
      <c r="E30" s="3"/>
    </row>
    <row r="31" spans="1:5" ht="14.25" customHeight="1">
      <c r="A31" s="4" t="s">
        <v>18</v>
      </c>
      <c r="B31" s="3"/>
      <c r="C31" s="3"/>
      <c r="D31" s="3"/>
      <c r="E31" s="3"/>
    </row>
    <row r="32" spans="1:5" ht="14.25" customHeight="1">
      <c r="A32" s="4" t="s">
        <v>17</v>
      </c>
      <c r="B32" s="3"/>
      <c r="C32" s="3"/>
      <c r="D32" s="3"/>
      <c r="E32" s="3"/>
    </row>
    <row r="33" spans="1:5" ht="14.25" customHeight="1">
      <c r="A33" s="4" t="s">
        <v>16</v>
      </c>
      <c r="B33" s="3"/>
      <c r="C33" s="3"/>
      <c r="D33" s="3"/>
      <c r="E33" s="3"/>
    </row>
    <row r="34" spans="1:5" ht="14.25" customHeight="1">
      <c r="A34" s="4" t="s">
        <v>15</v>
      </c>
      <c r="B34" s="3"/>
      <c r="C34" s="3"/>
      <c r="D34" s="3"/>
      <c r="E34" s="3"/>
    </row>
    <row r="35" spans="1:5" ht="14.25" customHeight="1">
      <c r="A35" s="4" t="s">
        <v>14</v>
      </c>
      <c r="B35" s="3"/>
      <c r="C35" s="3"/>
      <c r="D35" s="3"/>
      <c r="E35" s="3"/>
    </row>
    <row r="36" spans="1:5" ht="14.25" customHeight="1">
      <c r="A36" s="4" t="s">
        <v>0</v>
      </c>
      <c r="B36" s="3"/>
      <c r="C36" s="3"/>
      <c r="D36" s="3"/>
      <c r="E36" s="3"/>
    </row>
    <row r="37" spans="2:5" ht="15">
      <c r="B37" s="3"/>
      <c r="C37" s="3"/>
      <c r="D37" s="3"/>
      <c r="E37" s="3"/>
    </row>
  </sheetData>
  <sheetProtection/>
  <mergeCells count="9">
    <mergeCell ref="A2:F2"/>
    <mergeCell ref="A3:F3"/>
    <mergeCell ref="A4:F4"/>
    <mergeCell ref="A5:A6"/>
    <mergeCell ref="F5:F6"/>
    <mergeCell ref="B5:B6"/>
    <mergeCell ref="C5:C6"/>
    <mergeCell ref="D5:D6"/>
    <mergeCell ref="E5:E6"/>
  </mergeCells>
  <printOptions/>
  <pageMargins left="0.7874015748031497" right="0.7874015748031497" top="0.42" bottom="0.984251968503937" header="0" footer="0"/>
  <pageSetup horizontalDpi="360" verticalDpi="360" orientation="landscape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7"/>
  <sheetViews>
    <sheetView showGridLines="0" zoomScalePageLayoutView="0" workbookViewId="0" topLeftCell="A1">
      <selection activeCell="B14" sqref="B14"/>
    </sheetView>
  </sheetViews>
  <sheetFormatPr defaultColWidth="10.00390625" defaultRowHeight="12.75"/>
  <cols>
    <col min="1" max="1" width="11.75390625" style="1" customWidth="1"/>
    <col min="2" max="2" width="39.00390625" style="1" customWidth="1"/>
    <col min="3" max="6" width="11.125" style="1" customWidth="1"/>
    <col min="7" max="7" width="10.875" style="1" customWidth="1"/>
    <col min="8" max="8" width="12.875" style="1" customWidth="1"/>
    <col min="9" max="16384" width="10.00390625" style="1" customWidth="1"/>
  </cols>
  <sheetData>
    <row r="3" spans="1:8" ht="15">
      <c r="A3" s="382" t="s">
        <v>279</v>
      </c>
      <c r="B3" s="382"/>
      <c r="C3" s="382"/>
      <c r="D3" s="382"/>
      <c r="E3" s="382"/>
      <c r="F3" s="382"/>
      <c r="G3" s="382"/>
      <c r="H3" s="382"/>
    </row>
    <row r="4" spans="1:8" ht="15">
      <c r="A4" s="382" t="s">
        <v>278</v>
      </c>
      <c r="B4" s="382"/>
      <c r="C4" s="382"/>
      <c r="D4" s="382"/>
      <c r="E4" s="382"/>
      <c r="F4" s="382"/>
      <c r="G4" s="382"/>
      <c r="H4" s="382"/>
    </row>
    <row r="5" spans="1:8" ht="14.25" customHeight="1">
      <c r="A5" s="382" t="s">
        <v>8</v>
      </c>
      <c r="B5" s="382"/>
      <c r="C5" s="382"/>
      <c r="D5" s="382"/>
      <c r="E5" s="382"/>
      <c r="F5" s="382"/>
      <c r="G5" s="382"/>
      <c r="H5" s="382"/>
    </row>
    <row r="6" spans="1:8" ht="12.75" customHeight="1">
      <c r="A6" s="375" t="s">
        <v>159</v>
      </c>
      <c r="B6" s="380" t="s">
        <v>158</v>
      </c>
      <c r="C6" s="378">
        <v>2013</v>
      </c>
      <c r="D6" s="378">
        <v>2014</v>
      </c>
      <c r="E6" s="378">
        <v>2015</v>
      </c>
      <c r="F6" s="378">
        <v>2016</v>
      </c>
      <c r="G6" s="375" t="s">
        <v>7</v>
      </c>
      <c r="H6" s="379" t="s">
        <v>157</v>
      </c>
    </row>
    <row r="7" spans="1:8" ht="29.25" customHeight="1">
      <c r="A7" s="375"/>
      <c r="B7" s="380"/>
      <c r="C7" s="378"/>
      <c r="D7" s="378"/>
      <c r="E7" s="378"/>
      <c r="F7" s="378"/>
      <c r="G7" s="375"/>
      <c r="H7" s="379"/>
    </row>
    <row r="8" spans="1:8" ht="15">
      <c r="A8" s="113">
        <v>2106</v>
      </c>
      <c r="B8" s="113" t="s">
        <v>277</v>
      </c>
      <c r="C8" s="107">
        <v>359840.5296900003</v>
      </c>
      <c r="D8" s="107">
        <v>381764.74647999974</v>
      </c>
      <c r="E8" s="107">
        <v>402841.1494099999</v>
      </c>
      <c r="F8" s="107">
        <v>389250.00677000015</v>
      </c>
      <c r="G8" s="100">
        <f aca="true" t="shared" si="0" ref="G8:G24">(F8/E8-1)*100</f>
        <v>-3.3738218302438283</v>
      </c>
      <c r="H8" s="100">
        <f aca="true" t="shared" si="1" ref="H8:H24">(F8/$F$24)*100</f>
        <v>25.34935283460804</v>
      </c>
    </row>
    <row r="9" spans="1:8" ht="15">
      <c r="A9" s="113">
        <v>20094</v>
      </c>
      <c r="B9" s="113" t="s">
        <v>276</v>
      </c>
      <c r="C9" s="107">
        <v>106977.52423000007</v>
      </c>
      <c r="D9" s="107">
        <v>100316.30395000002</v>
      </c>
      <c r="E9" s="107">
        <v>145281.25883000006</v>
      </c>
      <c r="F9" s="107">
        <v>200503.00529999993</v>
      </c>
      <c r="G9" s="100">
        <f t="shared" si="0"/>
        <v>38.010234021042756</v>
      </c>
      <c r="H9" s="100">
        <f t="shared" si="1"/>
        <v>13.057472928323419</v>
      </c>
    </row>
    <row r="10" spans="1:8" ht="15">
      <c r="A10" s="113">
        <v>1511</v>
      </c>
      <c r="B10" s="113" t="s">
        <v>275</v>
      </c>
      <c r="C10" s="107">
        <v>144417.60583000001</v>
      </c>
      <c r="D10" s="107">
        <v>132611.37933000005</v>
      </c>
      <c r="E10" s="107">
        <v>110104.31985999999</v>
      </c>
      <c r="F10" s="107">
        <v>101547.84509999999</v>
      </c>
      <c r="G10" s="100">
        <f t="shared" si="0"/>
        <v>-7.771243463362509</v>
      </c>
      <c r="H10" s="100">
        <f t="shared" si="1"/>
        <v>6.61315892167742</v>
      </c>
    </row>
    <row r="11" spans="1:8" ht="15">
      <c r="A11" s="113">
        <v>17011</v>
      </c>
      <c r="B11" s="113" t="s">
        <v>146</v>
      </c>
      <c r="C11" s="107">
        <v>90773.45721999997</v>
      </c>
      <c r="D11" s="107">
        <v>65899.83923</v>
      </c>
      <c r="E11" s="107">
        <v>98392.9206</v>
      </c>
      <c r="F11" s="107">
        <v>63684.00993</v>
      </c>
      <c r="G11" s="100">
        <f t="shared" si="0"/>
        <v>-35.27582112447224</v>
      </c>
      <c r="H11" s="100">
        <f t="shared" si="1"/>
        <v>4.147330531948166</v>
      </c>
    </row>
    <row r="12" spans="1:8" ht="15">
      <c r="A12" s="113">
        <v>2103</v>
      </c>
      <c r="B12" s="113" t="s">
        <v>145</v>
      </c>
      <c r="C12" s="107">
        <v>88916.97951999994</v>
      </c>
      <c r="D12" s="107">
        <v>88676.08886999999</v>
      </c>
      <c r="E12" s="107">
        <v>95411.39345000006</v>
      </c>
      <c r="F12" s="107">
        <v>101604.75609000001</v>
      </c>
      <c r="G12" s="100">
        <f t="shared" si="0"/>
        <v>6.491219146951832</v>
      </c>
      <c r="H12" s="100">
        <f t="shared" si="1"/>
        <v>6.616865168923628</v>
      </c>
    </row>
    <row r="13" spans="1:8" ht="15">
      <c r="A13" s="113">
        <v>1905</v>
      </c>
      <c r="B13" s="113" t="s">
        <v>138</v>
      </c>
      <c r="C13" s="107">
        <v>71809.76790000005</v>
      </c>
      <c r="D13" s="107">
        <v>72947.32052999991</v>
      </c>
      <c r="E13" s="107">
        <v>77165.03632</v>
      </c>
      <c r="F13" s="107">
        <v>78955.33977000002</v>
      </c>
      <c r="G13" s="100">
        <f t="shared" si="0"/>
        <v>2.3200966854673766</v>
      </c>
      <c r="H13" s="100">
        <f t="shared" si="1"/>
        <v>5.1418541584990045</v>
      </c>
    </row>
    <row r="14" spans="1:8" ht="15">
      <c r="A14" s="113">
        <v>2309</v>
      </c>
      <c r="B14" s="113" t="s">
        <v>274</v>
      </c>
      <c r="C14" s="107">
        <v>46365.32676999999</v>
      </c>
      <c r="D14" s="107">
        <v>48249.253259999976</v>
      </c>
      <c r="E14" s="107">
        <v>49476.43100000005</v>
      </c>
      <c r="F14" s="107">
        <v>47374.36967000003</v>
      </c>
      <c r="G14" s="100">
        <f t="shared" si="0"/>
        <v>-4.24861148533534</v>
      </c>
      <c r="H14" s="100">
        <f t="shared" si="1"/>
        <v>3.085188416686598</v>
      </c>
    </row>
    <row r="15" spans="1:8" ht="15">
      <c r="A15" s="113">
        <v>2202</v>
      </c>
      <c r="B15" s="113" t="s">
        <v>273</v>
      </c>
      <c r="C15" s="107">
        <v>40262.103309999984</v>
      </c>
      <c r="D15" s="107">
        <v>43444.61868</v>
      </c>
      <c r="E15" s="107">
        <v>43309.68166000005</v>
      </c>
      <c r="F15" s="107">
        <v>40814.11960999993</v>
      </c>
      <c r="G15" s="100">
        <f t="shared" si="0"/>
        <v>-5.762134364300753</v>
      </c>
      <c r="H15" s="100">
        <f t="shared" si="1"/>
        <v>2.657961465981718</v>
      </c>
    </row>
    <row r="16" spans="1:8" ht="15">
      <c r="A16" s="113">
        <v>2007</v>
      </c>
      <c r="B16" s="113" t="s">
        <v>272</v>
      </c>
      <c r="C16" s="107">
        <v>72271.76432999992</v>
      </c>
      <c r="D16" s="107">
        <v>52347.78839000004</v>
      </c>
      <c r="E16" s="107">
        <v>40348.932860000015</v>
      </c>
      <c r="F16" s="107">
        <v>32412.549629999994</v>
      </c>
      <c r="G16" s="100">
        <f t="shared" si="0"/>
        <v>-19.66937578631174</v>
      </c>
      <c r="H16" s="100">
        <f t="shared" si="1"/>
        <v>2.110821175465265</v>
      </c>
    </row>
    <row r="17" spans="1:8" ht="15">
      <c r="A17" s="113">
        <v>20091</v>
      </c>
      <c r="B17" s="113" t="s">
        <v>122</v>
      </c>
      <c r="C17" s="107">
        <v>69690.03065</v>
      </c>
      <c r="D17" s="107">
        <v>51417.21538</v>
      </c>
      <c r="E17" s="107">
        <v>36873.84751000001</v>
      </c>
      <c r="F17" s="107">
        <v>75542.09311999999</v>
      </c>
      <c r="G17" s="100">
        <f t="shared" si="0"/>
        <v>104.86631643067174</v>
      </c>
      <c r="H17" s="100">
        <f t="shared" si="1"/>
        <v>4.919571327060238</v>
      </c>
    </row>
    <row r="18" spans="1:8" s="70" customFormat="1" ht="15">
      <c r="A18" s="113">
        <v>1604</v>
      </c>
      <c r="B18" s="113" t="s">
        <v>271</v>
      </c>
      <c r="C18" s="107">
        <v>30454.72693999999</v>
      </c>
      <c r="D18" s="107">
        <v>29664.053209999987</v>
      </c>
      <c r="E18" s="107">
        <v>35234.70567000002</v>
      </c>
      <c r="F18" s="107">
        <v>29855.48602000001</v>
      </c>
      <c r="G18" s="100">
        <f t="shared" si="0"/>
        <v>-15.266821583187085</v>
      </c>
      <c r="H18" s="100">
        <f t="shared" si="1"/>
        <v>1.9442960462602528</v>
      </c>
    </row>
    <row r="19" spans="1:8" ht="15">
      <c r="A19" s="113">
        <v>1902</v>
      </c>
      <c r="B19" s="113" t="s">
        <v>270</v>
      </c>
      <c r="C19" s="115">
        <v>16399.36531</v>
      </c>
      <c r="D19" s="115">
        <v>16988.5445</v>
      </c>
      <c r="E19" s="115">
        <v>17944.05103</v>
      </c>
      <c r="F19" s="115">
        <v>22112.349719999995</v>
      </c>
      <c r="G19" s="100">
        <f t="shared" si="0"/>
        <v>23.22941839070325</v>
      </c>
      <c r="H19" s="100">
        <f t="shared" si="1"/>
        <v>1.4400353122812763</v>
      </c>
    </row>
    <row r="20" spans="1:8" s="114" customFormat="1" ht="30">
      <c r="A20" s="113">
        <v>1601</v>
      </c>
      <c r="B20" s="112" t="s">
        <v>269</v>
      </c>
      <c r="C20" s="115">
        <v>15649.051809999986</v>
      </c>
      <c r="D20" s="115">
        <v>16759.420779999997</v>
      </c>
      <c r="E20" s="115">
        <v>17899.409780000013</v>
      </c>
      <c r="F20" s="115">
        <v>16051.042119999986</v>
      </c>
      <c r="G20" s="100">
        <f t="shared" si="0"/>
        <v>-10.32641680769446</v>
      </c>
      <c r="H20" s="100">
        <f t="shared" si="1"/>
        <v>1.045301279348349</v>
      </c>
    </row>
    <row r="21" spans="1:8" ht="15">
      <c r="A21" s="113">
        <v>1513</v>
      </c>
      <c r="B21" s="112" t="s">
        <v>268</v>
      </c>
      <c r="C21" s="107">
        <v>17006.301149999996</v>
      </c>
      <c r="D21" s="107">
        <v>21136.76062</v>
      </c>
      <c r="E21" s="107">
        <v>17155.988820000002</v>
      </c>
      <c r="F21" s="107">
        <v>24721.989109999995</v>
      </c>
      <c r="G21" s="100">
        <f t="shared" si="0"/>
        <v>44.101219518048104</v>
      </c>
      <c r="H21" s="100">
        <f t="shared" si="1"/>
        <v>1.6099843643497318</v>
      </c>
    </row>
    <row r="22" spans="1:8" s="70" customFormat="1" ht="15">
      <c r="A22" s="113">
        <v>2008910000</v>
      </c>
      <c r="B22" s="112" t="s">
        <v>267</v>
      </c>
      <c r="C22" s="107">
        <v>15358.822339999997</v>
      </c>
      <c r="D22" s="107">
        <v>15887.22922</v>
      </c>
      <c r="E22" s="107">
        <v>15837.982490000002</v>
      </c>
      <c r="F22" s="107">
        <v>13273.108209999997</v>
      </c>
      <c r="G22" s="100">
        <f t="shared" si="0"/>
        <v>-16.1944507870207</v>
      </c>
      <c r="H22" s="100">
        <f t="shared" si="1"/>
        <v>0.8643922861279043</v>
      </c>
    </row>
    <row r="23" spans="1:8" s="48" customFormat="1" ht="19.5" customHeight="1">
      <c r="A23" s="4"/>
      <c r="B23" s="4" t="s">
        <v>46</v>
      </c>
      <c r="C23" s="44">
        <v>272388.0951499995</v>
      </c>
      <c r="D23" s="44">
        <v>261419.47796000075</v>
      </c>
      <c r="E23" s="44">
        <v>267808.1856300011</v>
      </c>
      <c r="F23" s="44">
        <v>297840.11628999957</v>
      </c>
      <c r="G23" s="100">
        <f t="shared" si="0"/>
        <v>11.213970398010908</v>
      </c>
      <c r="H23" s="100">
        <f t="shared" si="1"/>
        <v>19.396413782458996</v>
      </c>
    </row>
    <row r="24" spans="1:8" ht="15">
      <c r="A24" s="40"/>
      <c r="B24" s="40" t="s">
        <v>117</v>
      </c>
      <c r="C24" s="98">
        <f>SUM(C8:C23)</f>
        <v>1458581.4521499998</v>
      </c>
      <c r="D24" s="98">
        <f>SUM(D8:D23)</f>
        <v>1399530.0403900007</v>
      </c>
      <c r="E24" s="98">
        <f>SUM(E8:E23)</f>
        <v>1471085.2949200014</v>
      </c>
      <c r="F24" s="98">
        <f>SUM(F8:F23)</f>
        <v>1535542.1864599995</v>
      </c>
      <c r="G24" s="97">
        <f t="shared" si="0"/>
        <v>4.381587645705021</v>
      </c>
      <c r="H24" s="97">
        <f t="shared" si="1"/>
        <v>100</v>
      </c>
    </row>
    <row r="25" ht="16.5" customHeight="1">
      <c r="A25" s="47" t="s">
        <v>266</v>
      </c>
    </row>
    <row r="26" spans="1:8" ht="15.75" customHeight="1">
      <c r="A26" s="47" t="s">
        <v>0</v>
      </c>
      <c r="C26" s="80"/>
      <c r="D26" s="80"/>
      <c r="E26" s="80"/>
      <c r="F26" s="80"/>
      <c r="G26" s="47"/>
      <c r="H26" s="47"/>
    </row>
    <row r="27" spans="3:8" ht="15">
      <c r="C27" s="3"/>
      <c r="D27" s="3"/>
      <c r="E27" s="3"/>
      <c r="F27" s="3"/>
      <c r="G27" s="47"/>
      <c r="H27" s="47"/>
    </row>
  </sheetData>
  <sheetProtection/>
  <mergeCells count="11">
    <mergeCell ref="F6:F7"/>
    <mergeCell ref="G6:G7"/>
    <mergeCell ref="H6:H7"/>
    <mergeCell ref="A6:A7"/>
    <mergeCell ref="A3:H3"/>
    <mergeCell ref="A4:H4"/>
    <mergeCell ref="A5:H5"/>
    <mergeCell ref="B6:B7"/>
    <mergeCell ref="C6:C7"/>
    <mergeCell ref="D6:D7"/>
    <mergeCell ref="E6:E7"/>
  </mergeCells>
  <printOptions horizontalCentered="1" verticalCentered="1"/>
  <pageMargins left="0.75" right="0.75" top="1" bottom="1" header="0" footer="0"/>
  <pageSetup fitToHeight="1" fitToWidth="1" horizontalDpi="600" verticalDpi="600" orientation="landscape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PageLayoutView="0" workbookViewId="0" topLeftCell="A1">
      <selection activeCell="B9" sqref="B9"/>
    </sheetView>
  </sheetViews>
  <sheetFormatPr defaultColWidth="10.00390625" defaultRowHeight="12.75"/>
  <cols>
    <col min="1" max="1" width="11.75390625" style="1" customWidth="1"/>
    <col min="2" max="2" width="39.00390625" style="1" customWidth="1"/>
    <col min="3" max="6" width="11.125" style="1" customWidth="1"/>
    <col min="7" max="7" width="10.875" style="1" customWidth="1"/>
    <col min="8" max="8" width="12.875" style="1" customWidth="1"/>
    <col min="9" max="16384" width="10.00390625" style="1" customWidth="1"/>
  </cols>
  <sheetData>
    <row r="1" spans="1:8" ht="15">
      <c r="A1" s="382" t="s">
        <v>280</v>
      </c>
      <c r="B1" s="382"/>
      <c r="C1" s="382"/>
      <c r="D1" s="382"/>
      <c r="E1" s="382"/>
      <c r="F1" s="382"/>
      <c r="G1" s="382"/>
      <c r="H1" s="382"/>
    </row>
    <row r="2" spans="1:8" ht="15">
      <c r="A2" s="382" t="s">
        <v>278</v>
      </c>
      <c r="B2" s="382"/>
      <c r="C2" s="382"/>
      <c r="D2" s="382"/>
      <c r="E2" s="382"/>
      <c r="F2" s="382"/>
      <c r="G2" s="382"/>
      <c r="H2" s="382"/>
    </row>
    <row r="3" spans="1:8" ht="14.25" customHeight="1">
      <c r="A3" s="382" t="s">
        <v>162</v>
      </c>
      <c r="B3" s="382"/>
      <c r="C3" s="382"/>
      <c r="D3" s="382"/>
      <c r="E3" s="382"/>
      <c r="F3" s="382"/>
      <c r="G3" s="382"/>
      <c r="H3" s="382"/>
    </row>
    <row r="4" spans="1:8" ht="12.75" customHeight="1">
      <c r="A4" s="375" t="s">
        <v>159</v>
      </c>
      <c r="B4" s="380" t="s">
        <v>158</v>
      </c>
      <c r="C4" s="378">
        <v>2013</v>
      </c>
      <c r="D4" s="378">
        <v>2014</v>
      </c>
      <c r="E4" s="378">
        <v>2015</v>
      </c>
      <c r="F4" s="378">
        <v>2016</v>
      </c>
      <c r="G4" s="375" t="s">
        <v>7</v>
      </c>
      <c r="H4" s="379" t="s">
        <v>157</v>
      </c>
    </row>
    <row r="5" spans="1:8" ht="29.25" customHeight="1">
      <c r="A5" s="375"/>
      <c r="B5" s="380"/>
      <c r="C5" s="378"/>
      <c r="D5" s="378"/>
      <c r="E5" s="378"/>
      <c r="F5" s="378"/>
      <c r="G5" s="375"/>
      <c r="H5" s="379"/>
    </row>
    <row r="6" spans="1:8" ht="15">
      <c r="A6" s="113">
        <v>2106</v>
      </c>
      <c r="B6" s="113" t="s">
        <v>277</v>
      </c>
      <c r="C6" s="107">
        <v>31849.33</v>
      </c>
      <c r="D6" s="107">
        <v>33238.28</v>
      </c>
      <c r="E6" s="107">
        <v>32222.658</v>
      </c>
      <c r="F6" s="107">
        <v>31366.156</v>
      </c>
      <c r="G6" s="100">
        <f aca="true" t="shared" si="0" ref="G6:G22">(F6/E6-1)*100</f>
        <v>-2.6580737070169724</v>
      </c>
      <c r="H6" s="100">
        <f aca="true" t="shared" si="1" ref="H6:H22">(F6/$F$22)*100</f>
        <v>2.4188716947848357</v>
      </c>
    </row>
    <row r="7" spans="1:8" ht="15">
      <c r="A7" s="113">
        <v>20094</v>
      </c>
      <c r="B7" s="113" t="s">
        <v>276</v>
      </c>
      <c r="C7" s="107">
        <v>154252.533</v>
      </c>
      <c r="D7" s="107">
        <v>149367.515</v>
      </c>
      <c r="E7" s="107">
        <v>180978.807</v>
      </c>
      <c r="F7" s="107">
        <v>214227.397</v>
      </c>
      <c r="G7" s="100">
        <f t="shared" si="0"/>
        <v>18.371537834261442</v>
      </c>
      <c r="H7" s="100">
        <f t="shared" si="1"/>
        <v>16.520627738086038</v>
      </c>
    </row>
    <row r="8" spans="1:8" ht="15">
      <c r="A8" s="113">
        <v>1511</v>
      </c>
      <c r="B8" s="113" t="s">
        <v>275</v>
      </c>
      <c r="C8" s="107">
        <v>164404.289</v>
      </c>
      <c r="D8" s="107">
        <v>154066.449</v>
      </c>
      <c r="E8" s="107">
        <v>159588.137</v>
      </c>
      <c r="F8" s="107">
        <v>150944.261</v>
      </c>
      <c r="G8" s="100">
        <f t="shared" si="0"/>
        <v>-5.416365002117917</v>
      </c>
      <c r="H8" s="100">
        <f t="shared" si="1"/>
        <v>11.640406316384915</v>
      </c>
    </row>
    <row r="9" spans="1:8" ht="15">
      <c r="A9" s="113">
        <v>17011</v>
      </c>
      <c r="B9" s="113" t="s">
        <v>146</v>
      </c>
      <c r="C9" s="107">
        <v>199161.396</v>
      </c>
      <c r="D9" s="107">
        <v>150702.339</v>
      </c>
      <c r="E9" s="107">
        <v>254339.629</v>
      </c>
      <c r="F9" s="107">
        <v>175849.498</v>
      </c>
      <c r="G9" s="100">
        <f t="shared" si="0"/>
        <v>-30.860362307125953</v>
      </c>
      <c r="H9" s="100">
        <f t="shared" si="1"/>
        <v>13.561029705212285</v>
      </c>
    </row>
    <row r="10" spans="1:8" ht="15">
      <c r="A10" s="113">
        <v>2103</v>
      </c>
      <c r="B10" s="113" t="s">
        <v>145</v>
      </c>
      <c r="C10" s="107">
        <v>50198.284</v>
      </c>
      <c r="D10" s="107">
        <v>51785.989</v>
      </c>
      <c r="E10" s="107">
        <v>55347.682</v>
      </c>
      <c r="F10" s="107">
        <v>57927.19</v>
      </c>
      <c r="G10" s="100">
        <f t="shared" si="0"/>
        <v>4.660552902649107</v>
      </c>
      <c r="H10" s="100">
        <f t="shared" si="1"/>
        <v>4.467185594862922</v>
      </c>
    </row>
    <row r="11" spans="1:8" ht="15">
      <c r="A11" s="113">
        <v>1905</v>
      </c>
      <c r="B11" s="113" t="s">
        <v>138</v>
      </c>
      <c r="C11" s="107">
        <v>37659.617</v>
      </c>
      <c r="D11" s="107">
        <v>39667.471</v>
      </c>
      <c r="E11" s="107">
        <v>58528.108</v>
      </c>
      <c r="F11" s="107">
        <v>44075.293</v>
      </c>
      <c r="G11" s="100">
        <f t="shared" si="0"/>
        <v>-24.693801822536276</v>
      </c>
      <c r="H11" s="100">
        <f t="shared" si="1"/>
        <v>3.3989653905007744</v>
      </c>
    </row>
    <row r="12" spans="1:8" ht="15">
      <c r="A12" s="113">
        <v>2309</v>
      </c>
      <c r="B12" s="113" t="s">
        <v>274</v>
      </c>
      <c r="C12" s="107">
        <v>47989.564</v>
      </c>
      <c r="D12" s="107">
        <v>48696.554</v>
      </c>
      <c r="E12" s="107">
        <v>46844.79</v>
      </c>
      <c r="F12" s="107">
        <v>44294.236</v>
      </c>
      <c r="G12" s="100">
        <f t="shared" si="0"/>
        <v>-5.444690861032797</v>
      </c>
      <c r="H12" s="100">
        <f t="shared" si="1"/>
        <v>3.4158496725744616</v>
      </c>
    </row>
    <row r="13" spans="1:8" ht="15">
      <c r="A13" s="113">
        <v>2202</v>
      </c>
      <c r="B13" s="113" t="s">
        <v>273</v>
      </c>
      <c r="C13" s="107">
        <v>114283.978</v>
      </c>
      <c r="D13" s="107">
        <v>114811.229</v>
      </c>
      <c r="E13" s="107">
        <v>104071.953</v>
      </c>
      <c r="F13" s="107">
        <v>96555.255</v>
      </c>
      <c r="G13" s="100">
        <f t="shared" si="0"/>
        <v>-7.222597235203221</v>
      </c>
      <c r="H13" s="100">
        <f t="shared" si="1"/>
        <v>7.446075741708101</v>
      </c>
    </row>
    <row r="14" spans="1:8" ht="15">
      <c r="A14" s="113">
        <v>2007</v>
      </c>
      <c r="B14" s="113" t="s">
        <v>272</v>
      </c>
      <c r="C14" s="107">
        <v>94648.27</v>
      </c>
      <c r="D14" s="107">
        <v>57209.476</v>
      </c>
      <c r="E14" s="107">
        <v>34106.148</v>
      </c>
      <c r="F14" s="107">
        <v>24298.019</v>
      </c>
      <c r="G14" s="100">
        <f t="shared" si="0"/>
        <v>-28.757656830668775</v>
      </c>
      <c r="H14" s="100">
        <f t="shared" si="1"/>
        <v>1.8737964064976322</v>
      </c>
    </row>
    <row r="15" spans="1:8" ht="15">
      <c r="A15" s="113">
        <v>20091</v>
      </c>
      <c r="B15" s="113" t="s">
        <v>122</v>
      </c>
      <c r="C15" s="107">
        <v>38307.688</v>
      </c>
      <c r="D15" s="107">
        <v>29360.197</v>
      </c>
      <c r="E15" s="107">
        <v>25507.572</v>
      </c>
      <c r="F15" s="107">
        <v>41265.578</v>
      </c>
      <c r="G15" s="100">
        <f t="shared" si="0"/>
        <v>61.77775760076263</v>
      </c>
      <c r="H15" s="100">
        <f t="shared" si="1"/>
        <v>3.182287896327999</v>
      </c>
    </row>
    <row r="16" spans="1:8" s="70" customFormat="1" ht="15">
      <c r="A16" s="113">
        <v>1604</v>
      </c>
      <c r="B16" s="113" t="s">
        <v>271</v>
      </c>
      <c r="C16" s="107">
        <v>8667.804</v>
      </c>
      <c r="D16" s="107">
        <v>7760.699</v>
      </c>
      <c r="E16" s="107">
        <v>8646.339</v>
      </c>
      <c r="F16" s="107">
        <v>7429.265</v>
      </c>
      <c r="G16" s="100">
        <f t="shared" si="0"/>
        <v>-14.07617721211254</v>
      </c>
      <c r="H16" s="100">
        <f t="shared" si="1"/>
        <v>0.5729244865566461</v>
      </c>
    </row>
    <row r="17" spans="1:8" ht="15">
      <c r="A17" s="113">
        <v>1902</v>
      </c>
      <c r="B17" s="113" t="s">
        <v>270</v>
      </c>
      <c r="C17" s="115">
        <v>12174.516</v>
      </c>
      <c r="D17" s="115">
        <v>12533.087</v>
      </c>
      <c r="E17" s="115">
        <v>13125.927</v>
      </c>
      <c r="F17" s="115">
        <v>15751.817</v>
      </c>
      <c r="G17" s="100">
        <f t="shared" si="0"/>
        <v>20.00536800181807</v>
      </c>
      <c r="H17" s="100">
        <f t="shared" si="1"/>
        <v>1.214736810042346</v>
      </c>
    </row>
    <row r="18" spans="1:8" s="114" customFormat="1" ht="30">
      <c r="A18" s="113">
        <v>1601</v>
      </c>
      <c r="B18" s="112" t="s">
        <v>269</v>
      </c>
      <c r="C18" s="115">
        <v>7140.569</v>
      </c>
      <c r="D18" s="115">
        <v>7243.803</v>
      </c>
      <c r="E18" s="115">
        <v>7471.566</v>
      </c>
      <c r="F18" s="115">
        <v>7033.613</v>
      </c>
      <c r="G18" s="100">
        <f t="shared" si="0"/>
        <v>-5.861595815388632</v>
      </c>
      <c r="H18" s="100">
        <f t="shared" si="1"/>
        <v>0.5424128923471099</v>
      </c>
    </row>
    <row r="19" spans="1:8" ht="15">
      <c r="A19" s="113">
        <v>1513</v>
      </c>
      <c r="B19" s="112" t="s">
        <v>268</v>
      </c>
      <c r="C19" s="107">
        <v>19208.145</v>
      </c>
      <c r="D19" s="107">
        <v>17985.797</v>
      </c>
      <c r="E19" s="107">
        <v>18137.997</v>
      </c>
      <c r="F19" s="107">
        <v>19820.722</v>
      </c>
      <c r="G19" s="100">
        <f t="shared" si="0"/>
        <v>9.277347438088125</v>
      </c>
      <c r="H19" s="100">
        <f t="shared" si="1"/>
        <v>1.528519574282519</v>
      </c>
    </row>
    <row r="20" spans="1:8" s="70" customFormat="1" ht="15">
      <c r="A20" s="113">
        <v>2008910000</v>
      </c>
      <c r="B20" s="112" t="s">
        <v>267</v>
      </c>
      <c r="C20" s="107">
        <v>6860.865</v>
      </c>
      <c r="D20" s="107">
        <v>6917.047</v>
      </c>
      <c r="E20" s="107">
        <v>6918.479</v>
      </c>
      <c r="F20" s="107">
        <v>6921.808</v>
      </c>
      <c r="G20" s="100">
        <f t="shared" si="0"/>
        <v>0.048117512534173734</v>
      </c>
      <c r="H20" s="100">
        <f t="shared" si="1"/>
        <v>0.5337907982073173</v>
      </c>
    </row>
    <row r="21" spans="1:8" s="48" customFormat="1" ht="19.5" customHeight="1">
      <c r="A21" s="4"/>
      <c r="B21" s="4" t="s">
        <v>46</v>
      </c>
      <c r="C21" s="44">
        <v>276982.7660000002</v>
      </c>
      <c r="D21" s="44">
        <v>254953.71099999978</v>
      </c>
      <c r="E21" s="44">
        <v>305007.71299999976</v>
      </c>
      <c r="F21" s="44">
        <v>358966.62899999996</v>
      </c>
      <c r="G21" s="100">
        <f t="shared" si="0"/>
        <v>17.691000489551634</v>
      </c>
      <c r="H21" s="100">
        <f t="shared" si="1"/>
        <v>27.682519281624096</v>
      </c>
    </row>
    <row r="22" spans="1:8" ht="15">
      <c r="A22" s="40"/>
      <c r="B22" s="40" t="s">
        <v>117</v>
      </c>
      <c r="C22" s="98">
        <f>SUM(C6:C21)</f>
        <v>1263789.614</v>
      </c>
      <c r="D22" s="98">
        <f>SUM(D6:D21)</f>
        <v>1136299.643</v>
      </c>
      <c r="E22" s="98">
        <f>SUM(E6:E21)</f>
        <v>1310843.505</v>
      </c>
      <c r="F22" s="98">
        <f>SUM(F6:F21)</f>
        <v>1296726.737</v>
      </c>
      <c r="G22" s="97">
        <f t="shared" si="0"/>
        <v>-1.0769224507848452</v>
      </c>
      <c r="H22" s="97">
        <f t="shared" si="1"/>
        <v>100</v>
      </c>
    </row>
    <row r="23" ht="16.5" customHeight="1">
      <c r="A23" s="47" t="s">
        <v>266</v>
      </c>
    </row>
    <row r="24" spans="1:8" ht="15.75" customHeight="1">
      <c r="A24" s="47" t="s">
        <v>0</v>
      </c>
      <c r="C24" s="80"/>
      <c r="D24" s="80"/>
      <c r="E24" s="80"/>
      <c r="F24" s="80"/>
      <c r="G24" s="47"/>
      <c r="H24" s="47"/>
    </row>
    <row r="25" spans="3:8" ht="15">
      <c r="C25" s="3"/>
      <c r="D25" s="3"/>
      <c r="E25" s="3"/>
      <c r="F25" s="3"/>
      <c r="G25" s="47"/>
      <c r="H25" s="47"/>
    </row>
  </sheetData>
  <sheetProtection/>
  <mergeCells count="11">
    <mergeCell ref="G4:G5"/>
    <mergeCell ref="H4:H5"/>
    <mergeCell ref="A1:H1"/>
    <mergeCell ref="A2:H2"/>
    <mergeCell ref="A3:H3"/>
    <mergeCell ref="A4:A5"/>
    <mergeCell ref="B4:B5"/>
    <mergeCell ref="C4:C5"/>
    <mergeCell ref="D4:D5"/>
    <mergeCell ref="E4:E5"/>
    <mergeCell ref="F4:F5"/>
  </mergeCells>
  <printOptions horizontalCentered="1" verticalCentered="1"/>
  <pageMargins left="0.75" right="0.75" top="1" bottom="1" header="0" footer="0"/>
  <pageSetup fitToHeight="1" fitToWidth="1" horizontalDpi="600" verticalDpi="600" orientation="landscape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38"/>
  <sheetViews>
    <sheetView showGridLines="0" zoomScalePageLayoutView="0" workbookViewId="0" topLeftCell="A1">
      <selection activeCell="E17" sqref="E17"/>
    </sheetView>
  </sheetViews>
  <sheetFormatPr defaultColWidth="10.00390625" defaultRowHeight="12.75"/>
  <cols>
    <col min="1" max="1" width="22.50390625" style="1" customWidth="1"/>
    <col min="2" max="6" width="11.75390625" style="1" customWidth="1"/>
    <col min="7" max="7" width="13.875" style="1" customWidth="1"/>
    <col min="8" max="16384" width="10.00390625" style="1" customWidth="1"/>
  </cols>
  <sheetData>
    <row r="2" spans="1:7" ht="15">
      <c r="A2" s="373" t="s">
        <v>286</v>
      </c>
      <c r="B2" s="373"/>
      <c r="C2" s="373"/>
      <c r="D2" s="373"/>
      <c r="E2" s="373"/>
      <c r="F2" s="373"/>
      <c r="G2" s="373"/>
    </row>
    <row r="3" spans="1:7" ht="15">
      <c r="A3" s="373" t="s">
        <v>285</v>
      </c>
      <c r="B3" s="373"/>
      <c r="C3" s="373"/>
      <c r="D3" s="373"/>
      <c r="E3" s="373"/>
      <c r="F3" s="373"/>
      <c r="G3" s="373"/>
    </row>
    <row r="4" spans="1:7" ht="15">
      <c r="A4" s="373" t="s">
        <v>8</v>
      </c>
      <c r="B4" s="373"/>
      <c r="C4" s="373"/>
      <c r="D4" s="373"/>
      <c r="E4" s="373"/>
      <c r="F4" s="373"/>
      <c r="G4" s="373"/>
    </row>
    <row r="5" spans="1:6" ht="15">
      <c r="A5" s="23"/>
      <c r="B5" s="78"/>
      <c r="C5" s="78"/>
      <c r="D5" s="78"/>
      <c r="E5" s="78"/>
      <c r="F5" s="23"/>
    </row>
    <row r="6" spans="1:7" ht="12.75" customHeight="1">
      <c r="A6" s="375" t="s">
        <v>198</v>
      </c>
      <c r="B6" s="378">
        <v>2013</v>
      </c>
      <c r="C6" s="378">
        <v>2014</v>
      </c>
      <c r="D6" s="378">
        <v>2015</v>
      </c>
      <c r="E6" s="378">
        <v>2016</v>
      </c>
      <c r="F6" s="375" t="s">
        <v>7</v>
      </c>
      <c r="G6" s="379" t="s">
        <v>157</v>
      </c>
    </row>
    <row r="7" spans="1:7" ht="16.5" customHeight="1">
      <c r="A7" s="375"/>
      <c r="B7" s="378"/>
      <c r="C7" s="378"/>
      <c r="D7" s="378"/>
      <c r="E7" s="378"/>
      <c r="F7" s="375"/>
      <c r="G7" s="379"/>
    </row>
    <row r="8" spans="1:7" s="9" customFormat="1" ht="15">
      <c r="A8" s="29" t="s">
        <v>197</v>
      </c>
      <c r="B8" s="3">
        <v>201519.04993000007</v>
      </c>
      <c r="C8" s="3">
        <v>172570.74478000012</v>
      </c>
      <c r="D8" s="3">
        <v>204507.08243000007</v>
      </c>
      <c r="E8" s="3">
        <v>209438.8434599996</v>
      </c>
      <c r="F8" s="100">
        <f aca="true" t="shared" si="0" ref="F8:F20">(E8/D8-1)*100</f>
        <v>2.411535567081202</v>
      </c>
      <c r="G8" s="100">
        <f aca="true" t="shared" si="1" ref="G8:G27">(E8/$E$31)*100</f>
        <v>13.639406673862522</v>
      </c>
    </row>
    <row r="9" spans="1:7" ht="15">
      <c r="A9" s="29" t="s">
        <v>193</v>
      </c>
      <c r="B9" s="3">
        <v>138741.61942999988</v>
      </c>
      <c r="C9" s="3">
        <v>145749.85729999997</v>
      </c>
      <c r="D9" s="3">
        <v>157130.68615999978</v>
      </c>
      <c r="E9" s="3">
        <v>164285.56182000003</v>
      </c>
      <c r="F9" s="100">
        <f t="shared" si="0"/>
        <v>4.553455365627768</v>
      </c>
      <c r="G9" s="100">
        <f t="shared" si="1"/>
        <v>10.698863454786606</v>
      </c>
    </row>
    <row r="10" spans="1:7" ht="15">
      <c r="A10" s="29" t="s">
        <v>192</v>
      </c>
      <c r="B10" s="3">
        <v>141315.80797000008</v>
      </c>
      <c r="C10" s="3">
        <v>156638.85363999987</v>
      </c>
      <c r="D10" s="3">
        <v>161914.1959999999</v>
      </c>
      <c r="E10" s="3">
        <v>162153.89648000005</v>
      </c>
      <c r="F10" s="100">
        <f t="shared" si="0"/>
        <v>0.14804167016964076</v>
      </c>
      <c r="G10" s="100">
        <f t="shared" si="1"/>
        <v>10.560041782624392</v>
      </c>
    </row>
    <row r="11" spans="1:7" ht="15">
      <c r="A11" s="29" t="s">
        <v>194</v>
      </c>
      <c r="B11" s="3">
        <v>154096.0941999999</v>
      </c>
      <c r="C11" s="3">
        <v>151253.61595999976</v>
      </c>
      <c r="D11" s="3">
        <v>167781.34631000005</v>
      </c>
      <c r="E11" s="3">
        <v>162093.90325999973</v>
      </c>
      <c r="F11" s="100">
        <f t="shared" si="0"/>
        <v>-3.389794619654529</v>
      </c>
      <c r="G11" s="100">
        <f t="shared" si="1"/>
        <v>10.55613480953506</v>
      </c>
    </row>
    <row r="12" spans="1:7" ht="15">
      <c r="A12" s="29" t="s">
        <v>196</v>
      </c>
      <c r="B12" s="3">
        <v>108543.22433000007</v>
      </c>
      <c r="C12" s="3">
        <v>99151.53849000002</v>
      </c>
      <c r="D12" s="3">
        <v>113864.84037999998</v>
      </c>
      <c r="E12" s="3">
        <v>145737.22348000002</v>
      </c>
      <c r="F12" s="100">
        <f t="shared" si="0"/>
        <v>27.99141771387257</v>
      </c>
      <c r="G12" s="100">
        <f t="shared" si="1"/>
        <v>9.490929312465129</v>
      </c>
    </row>
    <row r="13" spans="1:7" ht="15">
      <c r="A13" s="29" t="s">
        <v>188</v>
      </c>
      <c r="B13" s="3">
        <v>159396.39691000004</v>
      </c>
      <c r="C13" s="3">
        <v>168425.14553999997</v>
      </c>
      <c r="D13" s="3">
        <v>144992.69263</v>
      </c>
      <c r="E13" s="3">
        <v>135143.93688000002</v>
      </c>
      <c r="F13" s="100">
        <f t="shared" si="0"/>
        <v>-6.792587661733107</v>
      </c>
      <c r="G13" s="100">
        <f t="shared" si="1"/>
        <v>8.801056595622262</v>
      </c>
    </row>
    <row r="14" spans="1:7" ht="15">
      <c r="A14" s="29" t="s">
        <v>186</v>
      </c>
      <c r="B14" s="3">
        <v>95337.46058000004</v>
      </c>
      <c r="C14" s="3">
        <v>96245.5613999999</v>
      </c>
      <c r="D14" s="3">
        <v>102128.25333999988</v>
      </c>
      <c r="E14" s="3">
        <v>106539.66807999984</v>
      </c>
      <c r="F14" s="100">
        <f t="shared" si="0"/>
        <v>4.319485152961278</v>
      </c>
      <c r="G14" s="100">
        <f t="shared" si="1"/>
        <v>6.938244290481771</v>
      </c>
    </row>
    <row r="15" spans="1:7" ht="15">
      <c r="A15" s="29" t="s">
        <v>187</v>
      </c>
      <c r="B15" s="3">
        <v>112342.01891999994</v>
      </c>
      <c r="C15" s="3">
        <v>112435.93997000004</v>
      </c>
      <c r="D15" s="3">
        <v>115212.92783999992</v>
      </c>
      <c r="E15" s="3">
        <v>104986.27878000008</v>
      </c>
      <c r="F15" s="100">
        <f t="shared" si="0"/>
        <v>-8.876303425082577</v>
      </c>
      <c r="G15" s="100">
        <f t="shared" si="1"/>
        <v>6.837082022606807</v>
      </c>
    </row>
    <row r="16" spans="1:7" ht="15">
      <c r="A16" s="29" t="s">
        <v>184</v>
      </c>
      <c r="B16" s="3">
        <v>43528.924079999975</v>
      </c>
      <c r="C16" s="3">
        <v>45559.27867999998</v>
      </c>
      <c r="D16" s="3">
        <v>52203.55793000004</v>
      </c>
      <c r="E16" s="3">
        <v>54589.67312000001</v>
      </c>
      <c r="F16" s="100">
        <f t="shared" si="0"/>
        <v>4.57079035340755</v>
      </c>
      <c r="G16" s="100">
        <f t="shared" si="1"/>
        <v>3.5550747873524524</v>
      </c>
    </row>
    <row r="17" spans="1:7" s="9" customFormat="1" ht="15">
      <c r="A17" s="29" t="s">
        <v>195</v>
      </c>
      <c r="B17" s="3">
        <v>38158.866620000015</v>
      </c>
      <c r="C17" s="3">
        <v>22318.918449999994</v>
      </c>
      <c r="D17" s="3">
        <v>29749.80816000002</v>
      </c>
      <c r="E17" s="3">
        <v>40746.98911999999</v>
      </c>
      <c r="F17" s="100">
        <f t="shared" si="0"/>
        <v>36.965552520053514</v>
      </c>
      <c r="G17" s="100">
        <f t="shared" si="1"/>
        <v>2.653589688339146</v>
      </c>
    </row>
    <row r="18" spans="1:7" ht="15">
      <c r="A18" s="29" t="s">
        <v>189</v>
      </c>
      <c r="B18" s="3">
        <v>18427.281830000004</v>
      </c>
      <c r="C18" s="3">
        <v>21074.679629999988</v>
      </c>
      <c r="D18" s="3">
        <v>30030.924789999983</v>
      </c>
      <c r="E18" s="3">
        <v>37137.051930000016</v>
      </c>
      <c r="F18" s="100">
        <f t="shared" si="0"/>
        <v>23.66269833410628</v>
      </c>
      <c r="G18" s="100">
        <f t="shared" si="1"/>
        <v>2.4184976653500385</v>
      </c>
    </row>
    <row r="19" spans="1:7" ht="15">
      <c r="A19" s="29" t="s">
        <v>180</v>
      </c>
      <c r="B19" s="3">
        <v>16578.35431</v>
      </c>
      <c r="C19" s="3">
        <v>17148.624329999988</v>
      </c>
      <c r="D19" s="3">
        <v>19783.24971</v>
      </c>
      <c r="E19" s="3">
        <v>23312.691879999988</v>
      </c>
      <c r="F19" s="100">
        <f t="shared" si="0"/>
        <v>17.84055815772234</v>
      </c>
      <c r="G19" s="100">
        <f t="shared" si="1"/>
        <v>1.518205887507688</v>
      </c>
    </row>
    <row r="20" spans="1:7" ht="15">
      <c r="A20" s="29" t="s">
        <v>190</v>
      </c>
      <c r="B20" s="3">
        <v>17262.08889</v>
      </c>
      <c r="C20" s="3">
        <v>22346.82706</v>
      </c>
      <c r="D20" s="3">
        <v>20151.46679</v>
      </c>
      <c r="E20" s="3">
        <v>20498.20473</v>
      </c>
      <c r="F20" s="100">
        <f t="shared" si="0"/>
        <v>1.720658568497191</v>
      </c>
      <c r="G20" s="100">
        <f t="shared" si="1"/>
        <v>1.33491641654314</v>
      </c>
    </row>
    <row r="21" spans="1:7" ht="15">
      <c r="A21" s="29" t="s">
        <v>169</v>
      </c>
      <c r="B21" s="3">
        <v>205.35229999999999</v>
      </c>
      <c r="C21" s="3">
        <v>23405.002940000002</v>
      </c>
      <c r="D21" s="3">
        <v>139.3972</v>
      </c>
      <c r="E21" s="3">
        <v>16886.19824</v>
      </c>
      <c r="F21" s="100"/>
      <c r="G21" s="100">
        <f t="shared" si="1"/>
        <v>1.0996896333358983</v>
      </c>
    </row>
    <row r="22" spans="1:7" ht="15">
      <c r="A22" s="29" t="s">
        <v>178</v>
      </c>
      <c r="B22" s="3">
        <v>14453.999339999998</v>
      </c>
      <c r="C22" s="3">
        <v>14690.322229999998</v>
      </c>
      <c r="D22" s="3">
        <v>15849.64342</v>
      </c>
      <c r="E22" s="3">
        <v>14806.853759999998</v>
      </c>
      <c r="F22" s="100">
        <f aca="true" t="shared" si="2" ref="F22:F27">(E22/D22-1)*100</f>
        <v>-6.579262588861456</v>
      </c>
      <c r="G22" s="100">
        <f t="shared" si="1"/>
        <v>0.9642752827348463</v>
      </c>
    </row>
    <row r="23" spans="1:7" ht="15">
      <c r="A23" s="29" t="s">
        <v>168</v>
      </c>
      <c r="B23" s="3">
        <v>16509.65483</v>
      </c>
      <c r="C23" s="3">
        <v>14087.251160000002</v>
      </c>
      <c r="D23" s="3">
        <v>14378.926030000006</v>
      </c>
      <c r="E23" s="3">
        <v>14437.160350000004</v>
      </c>
      <c r="F23" s="100">
        <f t="shared" si="2"/>
        <v>0.4049977020432527</v>
      </c>
      <c r="G23" s="100">
        <f t="shared" si="1"/>
        <v>0.9401995254381826</v>
      </c>
    </row>
    <row r="24" spans="1:7" s="9" customFormat="1" ht="15">
      <c r="A24" s="29" t="s">
        <v>181</v>
      </c>
      <c r="B24" s="3">
        <v>12862.09112</v>
      </c>
      <c r="C24" s="3">
        <v>2229.1146200000003</v>
      </c>
      <c r="D24" s="3">
        <v>22955.379439999997</v>
      </c>
      <c r="E24" s="3">
        <v>13593.041129999998</v>
      </c>
      <c r="F24" s="100">
        <f t="shared" si="2"/>
        <v>-40.784942520645174</v>
      </c>
      <c r="G24" s="100">
        <f t="shared" si="1"/>
        <v>0.8852274623165552</v>
      </c>
    </row>
    <row r="25" spans="1:7" ht="15">
      <c r="A25" s="29" t="s">
        <v>170</v>
      </c>
      <c r="B25" s="3">
        <v>10336.984289999999</v>
      </c>
      <c r="C25" s="3">
        <v>8679.954319999999</v>
      </c>
      <c r="D25" s="3">
        <v>10848.890860000005</v>
      </c>
      <c r="E25" s="3">
        <v>11738.802209999996</v>
      </c>
      <c r="F25" s="100">
        <f t="shared" si="2"/>
        <v>8.202786455167544</v>
      </c>
      <c r="G25" s="100">
        <f t="shared" si="1"/>
        <v>0.7644727910121661</v>
      </c>
    </row>
    <row r="26" spans="1:7" ht="15">
      <c r="A26" s="29" t="s">
        <v>243</v>
      </c>
      <c r="B26" s="3">
        <v>13389.335010000003</v>
      </c>
      <c r="C26" s="3">
        <v>15100.709679999994</v>
      </c>
      <c r="D26" s="3">
        <v>10509.174139999996</v>
      </c>
      <c r="E26" s="3">
        <v>9248.19637</v>
      </c>
      <c r="F26" s="100">
        <f t="shared" si="2"/>
        <v>-11.99882838747971</v>
      </c>
      <c r="G26" s="100">
        <f t="shared" si="1"/>
        <v>0.6022756295169306</v>
      </c>
    </row>
    <row r="27" spans="1:7" ht="15">
      <c r="A27" s="29" t="s">
        <v>284</v>
      </c>
      <c r="B27" s="3">
        <v>4797.5403400000005</v>
      </c>
      <c r="C27" s="3">
        <v>5376.710589999999</v>
      </c>
      <c r="D27" s="3">
        <v>4528.12635</v>
      </c>
      <c r="E27" s="3">
        <v>8026.049420000001</v>
      </c>
      <c r="F27" s="100">
        <f t="shared" si="2"/>
        <v>77.24879563044883</v>
      </c>
      <c r="G27" s="100">
        <f t="shared" si="1"/>
        <v>0.5226850483673819</v>
      </c>
    </row>
    <row r="28" spans="2:7" ht="15">
      <c r="B28" s="3"/>
      <c r="C28" s="3"/>
      <c r="D28" s="3"/>
      <c r="E28" s="3"/>
      <c r="F28" s="100"/>
      <c r="G28" s="100"/>
    </row>
    <row r="29" spans="1:7" ht="15">
      <c r="A29" s="75" t="s">
        <v>46</v>
      </c>
      <c r="B29" s="3">
        <v>140779.30692000012</v>
      </c>
      <c r="C29" s="3">
        <v>85041.3896200005</v>
      </c>
      <c r="D29" s="3">
        <v>72424.72500999947</v>
      </c>
      <c r="E29" s="3">
        <v>80141.96195999905</v>
      </c>
      <c r="F29" s="100">
        <f>(E29/D29-1)*100</f>
        <v>10.655528134810432</v>
      </c>
      <c r="G29" s="100">
        <f>(E29/$E$31)*100</f>
        <v>5.2191312402009835</v>
      </c>
    </row>
    <row r="30" spans="1:7" ht="15">
      <c r="A30" s="75"/>
      <c r="B30" s="3"/>
      <c r="C30" s="3"/>
      <c r="D30" s="3"/>
      <c r="E30" s="3"/>
      <c r="F30" s="100"/>
      <c r="G30" s="100"/>
    </row>
    <row r="31" spans="1:7" s="9" customFormat="1" ht="15">
      <c r="A31" s="74" t="s">
        <v>117</v>
      </c>
      <c r="B31" s="52">
        <f>SUM(B8:B29)</f>
        <v>1458581.4521500003</v>
      </c>
      <c r="C31" s="52">
        <f>SUM(C8:C29)</f>
        <v>1399530.0403900002</v>
      </c>
      <c r="D31" s="52">
        <f>SUM(D8:D29)</f>
        <v>1471085.2949199993</v>
      </c>
      <c r="E31" s="52">
        <f>SUM(E8:E29)</f>
        <v>1535542.186459999</v>
      </c>
      <c r="F31" s="73">
        <f>(E31/D31-1)*100</f>
        <v>4.381587645705132</v>
      </c>
      <c r="G31" s="73">
        <f>(E31/$E$31)*100</f>
        <v>100</v>
      </c>
    </row>
    <row r="32" spans="1:5" ht="15">
      <c r="A32" s="1" t="s">
        <v>172</v>
      </c>
      <c r="B32" s="3"/>
      <c r="C32" s="3"/>
      <c r="D32" s="3"/>
      <c r="E32" s="3"/>
    </row>
    <row r="33" spans="1:5" ht="15">
      <c r="A33" s="4" t="s">
        <v>0</v>
      </c>
      <c r="B33" s="3"/>
      <c r="C33" s="3"/>
      <c r="D33" s="3"/>
      <c r="E33" s="3"/>
    </row>
    <row r="38" ht="15">
      <c r="A38" s="29"/>
    </row>
  </sheetData>
  <sheetProtection/>
  <mergeCells count="10">
    <mergeCell ref="G6:G7"/>
    <mergeCell ref="A2:G2"/>
    <mergeCell ref="A3:G3"/>
    <mergeCell ref="A4:G4"/>
    <mergeCell ref="A6:A7"/>
    <mergeCell ref="F6:F7"/>
    <mergeCell ref="D6:D7"/>
    <mergeCell ref="B6:B7"/>
    <mergeCell ref="C6:C7"/>
    <mergeCell ref="E6:E7"/>
  </mergeCells>
  <printOptions horizontalCentered="1" verticalCentered="1"/>
  <pageMargins left="0.4724409448818898" right="0.4724409448818898" top="0.984251968503937" bottom="0.984251968503937" header="0" footer="0"/>
  <pageSetup horizontalDpi="360" verticalDpi="360" orientation="landscape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showGridLines="0" zoomScalePageLayoutView="0" workbookViewId="0" topLeftCell="A1">
      <selection activeCell="B9" sqref="B9"/>
    </sheetView>
  </sheetViews>
  <sheetFormatPr defaultColWidth="10.00390625" defaultRowHeight="12.75"/>
  <cols>
    <col min="1" max="1" width="8.875" style="1" customWidth="1"/>
    <col min="2" max="2" width="34.75390625" style="1" customWidth="1"/>
    <col min="3" max="6" width="10.25390625" style="1" customWidth="1"/>
    <col min="7" max="7" width="11.00390625" style="1" customWidth="1"/>
    <col min="8" max="8" width="12.875" style="1" customWidth="1"/>
    <col min="9" max="16384" width="10.00390625" style="1" customWidth="1"/>
  </cols>
  <sheetData>
    <row r="2" spans="1:8" ht="15">
      <c r="A2" s="382" t="s">
        <v>297</v>
      </c>
      <c r="B2" s="382"/>
      <c r="C2" s="382"/>
      <c r="D2" s="382"/>
      <c r="E2" s="382"/>
      <c r="F2" s="382"/>
      <c r="G2" s="382"/>
      <c r="H2" s="382"/>
    </row>
    <row r="3" spans="1:8" ht="15">
      <c r="A3" s="382" t="s">
        <v>296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8</v>
      </c>
      <c r="B4" s="382"/>
      <c r="C4" s="382"/>
      <c r="D4" s="382"/>
      <c r="E4" s="382"/>
      <c r="F4" s="382"/>
      <c r="G4" s="382"/>
      <c r="H4" s="382"/>
    </row>
    <row r="5" spans="1:8" ht="15">
      <c r="A5" s="118"/>
      <c r="B5" s="118"/>
      <c r="C5" s="118"/>
      <c r="D5" s="118"/>
      <c r="E5" s="118"/>
      <c r="F5" s="118"/>
      <c r="G5" s="118"/>
      <c r="H5" s="118"/>
    </row>
    <row r="6" spans="1:8" ht="12.75" customHeight="1">
      <c r="A6" s="375" t="s">
        <v>159</v>
      </c>
      <c r="B6" s="380" t="s">
        <v>158</v>
      </c>
      <c r="C6" s="378">
        <v>2013</v>
      </c>
      <c r="D6" s="378">
        <v>2014</v>
      </c>
      <c r="E6" s="378">
        <v>2015</v>
      </c>
      <c r="F6" s="378">
        <v>2016</v>
      </c>
      <c r="G6" s="375" t="s">
        <v>7</v>
      </c>
      <c r="H6" s="379" t="s">
        <v>157</v>
      </c>
    </row>
    <row r="7" spans="1:8" ht="25.5" customHeight="1">
      <c r="A7" s="375"/>
      <c r="B7" s="380"/>
      <c r="C7" s="378"/>
      <c r="D7" s="378"/>
      <c r="E7" s="378"/>
      <c r="F7" s="378"/>
      <c r="G7" s="375"/>
      <c r="H7" s="379"/>
    </row>
    <row r="8" spans="1:8" ht="15">
      <c r="A8" s="117" t="s">
        <v>107</v>
      </c>
      <c r="B8" s="116" t="s">
        <v>292</v>
      </c>
      <c r="C8" s="44">
        <v>37450.43797999999</v>
      </c>
      <c r="D8" s="44">
        <v>40042.7218</v>
      </c>
      <c r="E8" s="44">
        <v>21232.622789999998</v>
      </c>
      <c r="F8" s="44">
        <v>21650.006190000007</v>
      </c>
      <c r="G8" s="43">
        <f>(F8/E8-1)*100</f>
        <v>1.9657646826212405</v>
      </c>
      <c r="H8" s="43">
        <f aca="true" t="shared" si="0" ref="H8:H15">(F8/$F$15)*100</f>
        <v>70.56612756442206</v>
      </c>
    </row>
    <row r="9" spans="1:8" ht="15">
      <c r="A9" s="117" t="s">
        <v>96</v>
      </c>
      <c r="B9" s="1" t="s">
        <v>291</v>
      </c>
      <c r="C9" s="44">
        <v>13857.679159999998</v>
      </c>
      <c r="D9" s="44">
        <v>16904.884409999995</v>
      </c>
      <c r="E9" s="44">
        <v>14526.59406</v>
      </c>
      <c r="F9" s="44">
        <v>7046.11703</v>
      </c>
      <c r="G9" s="43">
        <f>(F9/E9-1)*100</f>
        <v>-51.49505107049159</v>
      </c>
      <c r="H9" s="43">
        <f t="shared" si="0"/>
        <v>22.966145543297255</v>
      </c>
    </row>
    <row r="10" spans="1:8" ht="15">
      <c r="A10" s="117" t="s">
        <v>87</v>
      </c>
      <c r="B10" s="1" t="s">
        <v>295</v>
      </c>
      <c r="C10" s="44"/>
      <c r="D10" s="44"/>
      <c r="E10" s="44">
        <v>1324.8262100000002</v>
      </c>
      <c r="F10" s="44">
        <v>1632.7426900000003</v>
      </c>
      <c r="G10" s="43">
        <f>(F10/E10-1)*100</f>
        <v>23.24202809967053</v>
      </c>
      <c r="H10" s="43">
        <f t="shared" si="0"/>
        <v>5.321768868391145</v>
      </c>
    </row>
    <row r="11" spans="1:8" ht="15">
      <c r="A11" s="117" t="s">
        <v>81</v>
      </c>
      <c r="B11" s="1" t="s">
        <v>290</v>
      </c>
      <c r="C11" s="44">
        <v>110.99481000000002</v>
      </c>
      <c r="D11" s="44">
        <v>238.18945000000002</v>
      </c>
      <c r="E11" s="44">
        <v>195.26310000000004</v>
      </c>
      <c r="F11" s="44">
        <v>351.58509</v>
      </c>
      <c r="G11" s="43">
        <f>(F11/E11-1)*100</f>
        <v>80.05710756410194</v>
      </c>
      <c r="H11" s="43">
        <f t="shared" si="0"/>
        <v>1.1459580238895442</v>
      </c>
    </row>
    <row r="12" spans="1:8" ht="15">
      <c r="A12" s="117" t="s">
        <v>77</v>
      </c>
      <c r="B12" s="1" t="s">
        <v>293</v>
      </c>
      <c r="C12" s="44"/>
      <c r="D12" s="44">
        <v>20.7648</v>
      </c>
      <c r="E12" s="44">
        <v>16.782799999999998</v>
      </c>
      <c r="F12" s="44"/>
      <c r="G12" s="43"/>
      <c r="H12" s="43">
        <f t="shared" si="0"/>
        <v>0</v>
      </c>
    </row>
    <row r="13" spans="1:8" ht="15">
      <c r="A13" s="117" t="s">
        <v>71</v>
      </c>
      <c r="B13" s="1" t="s">
        <v>288</v>
      </c>
      <c r="C13" s="44">
        <v>27</v>
      </c>
      <c r="D13" s="44">
        <v>55.19552</v>
      </c>
      <c r="E13" s="44">
        <v>83.59842</v>
      </c>
      <c r="F13" s="44"/>
      <c r="G13" s="43"/>
      <c r="H13" s="43">
        <f t="shared" si="0"/>
        <v>0</v>
      </c>
    </row>
    <row r="14" spans="1:8" ht="15">
      <c r="A14" s="117"/>
      <c r="B14" s="116" t="s">
        <v>46</v>
      </c>
      <c r="C14" s="44">
        <v>482.95986000000266</v>
      </c>
      <c r="D14" s="44">
        <v>382.23828000000503</v>
      </c>
      <c r="E14" s="44">
        <v>258.9174400000047</v>
      </c>
      <c r="F14" s="44"/>
      <c r="G14" s="43"/>
      <c r="H14" s="43">
        <f t="shared" si="0"/>
        <v>0</v>
      </c>
    </row>
    <row r="15" spans="1:8" ht="15">
      <c r="A15" s="40"/>
      <c r="B15" s="40" t="s">
        <v>117</v>
      </c>
      <c r="C15" s="98">
        <f>SUM(C8:C14)</f>
        <v>51929.07180999999</v>
      </c>
      <c r="D15" s="98">
        <f>SUM(D8:D14)</f>
        <v>57643.99426</v>
      </c>
      <c r="E15" s="98">
        <f>SUM(E8:E14)</f>
        <v>37638.60482</v>
      </c>
      <c r="F15" s="98">
        <f>SUM(F8:F14)</f>
        <v>30680.45100000001</v>
      </c>
      <c r="G15" s="97">
        <f>(F15/E15-1)*100</f>
        <v>-18.48674745856319</v>
      </c>
      <c r="H15" s="97">
        <f t="shared" si="0"/>
        <v>100</v>
      </c>
    </row>
    <row r="16" ht="15">
      <c r="A16" s="47" t="s">
        <v>294</v>
      </c>
    </row>
    <row r="17" spans="1:8" ht="15">
      <c r="A17" s="47" t="s">
        <v>0</v>
      </c>
      <c r="C17" s="3"/>
      <c r="D17" s="3"/>
      <c r="E17" s="3"/>
      <c r="F17" s="3"/>
      <c r="G17" s="47"/>
      <c r="H17" s="47"/>
    </row>
  </sheetData>
  <sheetProtection/>
  <mergeCells count="11">
    <mergeCell ref="F6:F7"/>
    <mergeCell ref="G6:G7"/>
    <mergeCell ref="H6:H7"/>
    <mergeCell ref="A6:A7"/>
    <mergeCell ref="A2:H2"/>
    <mergeCell ref="A3:H3"/>
    <mergeCell ref="A4:H4"/>
    <mergeCell ref="B6:B7"/>
    <mergeCell ref="C6:C7"/>
    <mergeCell ref="D6:D7"/>
    <mergeCell ref="E6:E7"/>
  </mergeCells>
  <printOptions horizontalCentered="1" verticalCentered="1"/>
  <pageMargins left="0.75" right="0.75" top="1" bottom="1" header="0" footer="0"/>
  <pageSetup fitToHeight="1" fitToWidth="1" horizontalDpi="600" verticalDpi="600" orientation="landscape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zoomScalePageLayoutView="0" workbookViewId="0" topLeftCell="A1">
      <selection activeCell="B11" sqref="B11"/>
    </sheetView>
  </sheetViews>
  <sheetFormatPr defaultColWidth="10.00390625" defaultRowHeight="12.75"/>
  <cols>
    <col min="1" max="1" width="9.50390625" style="1" customWidth="1"/>
    <col min="2" max="2" width="38.125" style="1" customWidth="1"/>
    <col min="3" max="6" width="11.125" style="1" customWidth="1"/>
    <col min="7" max="7" width="10.625" style="1" customWidth="1"/>
    <col min="8" max="8" width="14.00390625" style="1" customWidth="1"/>
    <col min="9" max="16384" width="10.00390625" style="1" customWidth="1"/>
  </cols>
  <sheetData>
    <row r="1" spans="1:8" ht="15">
      <c r="A1" s="384" t="s">
        <v>299</v>
      </c>
      <c r="B1" s="384"/>
      <c r="C1" s="384"/>
      <c r="D1" s="384"/>
      <c r="E1" s="384"/>
      <c r="F1" s="384"/>
      <c r="G1" s="384"/>
      <c r="H1" s="384"/>
    </row>
    <row r="2" spans="1:8" ht="15">
      <c r="A2" s="382" t="s">
        <v>298</v>
      </c>
      <c r="B2" s="382"/>
      <c r="C2" s="382"/>
      <c r="D2" s="382"/>
      <c r="E2" s="382"/>
      <c r="F2" s="382"/>
      <c r="G2" s="382"/>
      <c r="H2" s="382"/>
    </row>
    <row r="3" spans="1:8" ht="15">
      <c r="A3" s="382" t="s">
        <v>162</v>
      </c>
      <c r="B3" s="382"/>
      <c r="C3" s="382"/>
      <c r="D3" s="382"/>
      <c r="E3" s="382"/>
      <c r="F3" s="382"/>
      <c r="G3" s="382"/>
      <c r="H3" s="382"/>
    </row>
    <row r="4" spans="1:8" ht="15">
      <c r="A4" s="118"/>
      <c r="B4" s="118"/>
      <c r="C4" s="118"/>
      <c r="D4" s="118"/>
      <c r="E4" s="118"/>
      <c r="F4" s="118"/>
      <c r="G4" s="118"/>
      <c r="H4" s="118"/>
    </row>
    <row r="5" spans="1:8" ht="12.75" customHeight="1">
      <c r="A5" s="375" t="s">
        <v>159</v>
      </c>
      <c r="B5" s="380" t="s">
        <v>158</v>
      </c>
      <c r="C5" s="378">
        <v>2013</v>
      </c>
      <c r="D5" s="378">
        <v>2014</v>
      </c>
      <c r="E5" s="378">
        <v>2015</v>
      </c>
      <c r="F5" s="378">
        <v>2016</v>
      </c>
      <c r="G5" s="375" t="s">
        <v>7</v>
      </c>
      <c r="H5" s="379" t="s">
        <v>157</v>
      </c>
    </row>
    <row r="6" spans="1:8" ht="15">
      <c r="A6" s="375"/>
      <c r="B6" s="380"/>
      <c r="C6" s="378"/>
      <c r="D6" s="378"/>
      <c r="E6" s="378"/>
      <c r="F6" s="378"/>
      <c r="G6" s="375"/>
      <c r="H6" s="379"/>
    </row>
    <row r="7" spans="1:8" ht="15">
      <c r="A7" s="75" t="s">
        <v>107</v>
      </c>
      <c r="B7" s="75" t="s">
        <v>292</v>
      </c>
      <c r="C7" s="44">
        <v>168463.735</v>
      </c>
      <c r="D7" s="44">
        <v>204716.032</v>
      </c>
      <c r="E7" s="44">
        <v>80732.68</v>
      </c>
      <c r="F7" s="44">
        <v>85956.43</v>
      </c>
      <c r="G7" s="43">
        <f>(F7/E7-1)*100</f>
        <v>6.470428084389113</v>
      </c>
      <c r="H7" s="43">
        <f aca="true" t="shared" si="0" ref="H7:H14">(F7/$F$14)*100</f>
        <v>87.56300626757533</v>
      </c>
    </row>
    <row r="8" spans="1:8" ht="15">
      <c r="A8" s="75" t="s">
        <v>96</v>
      </c>
      <c r="B8" s="75" t="s">
        <v>291</v>
      </c>
      <c r="C8" s="44">
        <v>9350.552</v>
      </c>
      <c r="D8" s="44">
        <v>10765.002</v>
      </c>
      <c r="E8" s="44">
        <v>10113.684</v>
      </c>
      <c r="F8" s="44">
        <v>9647.138</v>
      </c>
      <c r="G8" s="43">
        <f>(F8/E8-1)*100</f>
        <v>-4.613017373293438</v>
      </c>
      <c r="H8" s="43">
        <f t="shared" si="0"/>
        <v>9.827448687179823</v>
      </c>
    </row>
    <row r="9" spans="1:8" ht="15">
      <c r="A9" s="75" t="s">
        <v>87</v>
      </c>
      <c r="B9" s="75" t="s">
        <v>295</v>
      </c>
      <c r="C9" s="44"/>
      <c r="D9" s="44"/>
      <c r="E9" s="44">
        <v>2035.07</v>
      </c>
      <c r="F9" s="44">
        <v>2401.76</v>
      </c>
      <c r="G9" s="43">
        <f>(F9/E9-1)*100</f>
        <v>18.018544816640226</v>
      </c>
      <c r="H9" s="43">
        <f t="shared" si="0"/>
        <v>2.446650307989894</v>
      </c>
    </row>
    <row r="10" spans="1:8" ht="15">
      <c r="A10" s="75" t="s">
        <v>81</v>
      </c>
      <c r="B10" s="75" t="s">
        <v>290</v>
      </c>
      <c r="C10" s="44">
        <v>73.492</v>
      </c>
      <c r="D10" s="44">
        <v>827.787</v>
      </c>
      <c r="E10" s="44">
        <v>147.784</v>
      </c>
      <c r="F10" s="44">
        <v>159.906</v>
      </c>
      <c r="G10" s="43">
        <f>(F10/E10-1)*100</f>
        <v>8.202511773940358</v>
      </c>
      <c r="H10" s="43">
        <f t="shared" si="0"/>
        <v>0.16289473725494305</v>
      </c>
    </row>
    <row r="11" spans="1:8" ht="15">
      <c r="A11" s="75" t="s">
        <v>77</v>
      </c>
      <c r="B11" s="75" t="s">
        <v>293</v>
      </c>
      <c r="C11" s="44">
        <v>0.001</v>
      </c>
      <c r="D11" s="44">
        <v>34.449</v>
      </c>
      <c r="E11" s="44">
        <v>40.449</v>
      </c>
      <c r="F11" s="44"/>
      <c r="G11" s="43"/>
      <c r="H11" s="43">
        <f t="shared" si="0"/>
        <v>0</v>
      </c>
    </row>
    <row r="12" spans="1:8" ht="15">
      <c r="A12" s="75" t="s">
        <v>71</v>
      </c>
      <c r="B12" s="75" t="s">
        <v>288</v>
      </c>
      <c r="C12" s="44">
        <v>19</v>
      </c>
      <c r="D12" s="44">
        <v>216.833</v>
      </c>
      <c r="E12" s="44">
        <v>128.824</v>
      </c>
      <c r="F12" s="44"/>
      <c r="G12" s="43"/>
      <c r="H12" s="43">
        <f t="shared" si="0"/>
        <v>0</v>
      </c>
    </row>
    <row r="13" spans="2:8" ht="15">
      <c r="B13" s="1" t="s">
        <v>46</v>
      </c>
      <c r="C13" s="119">
        <v>658.3720000000321</v>
      </c>
      <c r="D13" s="119">
        <v>518.2599999999802</v>
      </c>
      <c r="E13" s="119">
        <v>338.8690000000206</v>
      </c>
      <c r="F13" s="119"/>
      <c r="G13" s="43"/>
      <c r="H13" s="43">
        <f t="shared" si="0"/>
        <v>0</v>
      </c>
    </row>
    <row r="14" spans="1:8" ht="15">
      <c r="A14" s="40"/>
      <c r="B14" s="40" t="s">
        <v>117</v>
      </c>
      <c r="C14" s="98">
        <f>SUM(C7:C13)</f>
        <v>178565.152</v>
      </c>
      <c r="D14" s="98">
        <f>SUM(D7:D13)</f>
        <v>217078.363</v>
      </c>
      <c r="E14" s="98">
        <f>SUM(E7:E13)</f>
        <v>93537.36</v>
      </c>
      <c r="F14" s="98">
        <f>SUM(F7:F13)</f>
        <v>98165.234</v>
      </c>
      <c r="G14" s="97">
        <f>(F14/E14-1)*100</f>
        <v>4.947620929220142</v>
      </c>
      <c r="H14" s="97">
        <f t="shared" si="0"/>
        <v>100</v>
      </c>
    </row>
    <row r="15" ht="15">
      <c r="A15" s="47" t="s">
        <v>294</v>
      </c>
    </row>
    <row r="16" spans="1:8" ht="15">
      <c r="A16" s="47" t="s">
        <v>0</v>
      </c>
      <c r="G16" s="47"/>
      <c r="H16" s="47"/>
    </row>
  </sheetData>
  <sheetProtection/>
  <mergeCells count="11">
    <mergeCell ref="F5:F6"/>
    <mergeCell ref="A1:H1"/>
    <mergeCell ref="A2:H2"/>
    <mergeCell ref="A3:H3"/>
    <mergeCell ref="A5:A6"/>
    <mergeCell ref="B5:B6"/>
    <mergeCell ref="G5:G6"/>
    <mergeCell ref="H5:H6"/>
    <mergeCell ref="C5:C6"/>
    <mergeCell ref="D5:D6"/>
    <mergeCell ref="E5:E6"/>
  </mergeCells>
  <printOptions horizontalCentered="1" verticalCentered="1"/>
  <pageMargins left="0.75" right="0.75" top="1" bottom="1" header="0" footer="0"/>
  <pageSetup fitToHeight="1" fitToWidth="1" horizontalDpi="600" verticalDpi="600" orientation="landscape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zoomScalePageLayoutView="0" workbookViewId="0" topLeftCell="A1">
      <selection activeCell="B11" sqref="B11"/>
    </sheetView>
  </sheetViews>
  <sheetFormatPr defaultColWidth="10.00390625" defaultRowHeight="12.75"/>
  <cols>
    <col min="1" max="1" width="8.125" style="1" customWidth="1"/>
    <col min="2" max="2" width="43.75390625" style="1" customWidth="1"/>
    <col min="3" max="6" width="11.375" style="1" customWidth="1"/>
    <col min="7" max="7" width="10.50390625" style="1" customWidth="1"/>
    <col min="8" max="8" width="14.625" style="1" customWidth="1"/>
    <col min="9" max="16384" width="10.00390625" style="1" customWidth="1"/>
  </cols>
  <sheetData>
    <row r="1" spans="1:8" ht="15">
      <c r="A1" s="382" t="s">
        <v>311</v>
      </c>
      <c r="B1" s="382"/>
      <c r="C1" s="382"/>
      <c r="D1" s="382"/>
      <c r="E1" s="382"/>
      <c r="F1" s="382"/>
      <c r="G1" s="382"/>
      <c r="H1" s="382"/>
    </row>
    <row r="2" spans="1:8" ht="15">
      <c r="A2" s="382" t="s">
        <v>310</v>
      </c>
      <c r="B2" s="382"/>
      <c r="C2" s="382"/>
      <c r="D2" s="382"/>
      <c r="E2" s="382"/>
      <c r="F2" s="382"/>
      <c r="G2" s="382"/>
      <c r="H2" s="382"/>
    </row>
    <row r="3" spans="1:8" ht="14.25" customHeight="1">
      <c r="A3" s="382" t="s">
        <v>8</v>
      </c>
      <c r="B3" s="382"/>
      <c r="C3" s="382"/>
      <c r="D3" s="382"/>
      <c r="E3" s="382"/>
      <c r="F3" s="382"/>
      <c r="G3" s="382"/>
      <c r="H3" s="382"/>
    </row>
    <row r="4" spans="1:8" ht="15">
      <c r="A4" s="118"/>
      <c r="B4" s="118"/>
      <c r="C4" s="118"/>
      <c r="D4" s="118"/>
      <c r="E4" s="118"/>
      <c r="F4" s="118"/>
      <c r="G4" s="118"/>
      <c r="H4" s="118"/>
    </row>
    <row r="5" spans="1:8" ht="12.75" customHeight="1">
      <c r="A5" s="385" t="s">
        <v>159</v>
      </c>
      <c r="B5" s="377" t="s">
        <v>309</v>
      </c>
      <c r="C5" s="378">
        <v>2013</v>
      </c>
      <c r="D5" s="378">
        <v>2014</v>
      </c>
      <c r="E5" s="378">
        <v>2015</v>
      </c>
      <c r="F5" s="378">
        <v>2016</v>
      </c>
      <c r="G5" s="375" t="s">
        <v>7</v>
      </c>
      <c r="H5" s="379" t="s">
        <v>157</v>
      </c>
    </row>
    <row r="6" spans="1:8" ht="15">
      <c r="A6" s="385"/>
      <c r="B6" s="377"/>
      <c r="C6" s="378"/>
      <c r="D6" s="378"/>
      <c r="E6" s="378"/>
      <c r="F6" s="378"/>
      <c r="G6" s="375"/>
      <c r="H6" s="379"/>
    </row>
    <row r="7" spans="1:8" ht="15" customHeight="1">
      <c r="A7" s="117" t="s">
        <v>75</v>
      </c>
      <c r="B7" s="116" t="s">
        <v>306</v>
      </c>
      <c r="C7" s="44">
        <v>53778.11580000002</v>
      </c>
      <c r="D7" s="44">
        <v>51091.07968000004</v>
      </c>
      <c r="E7" s="44">
        <v>52246.13150000001</v>
      </c>
      <c r="F7" s="44">
        <v>43837.97350999999</v>
      </c>
      <c r="G7" s="43">
        <f aca="true" t="shared" si="0" ref="G7:G16">(F7/E7-1)*100</f>
        <v>-16.093359926562258</v>
      </c>
      <c r="H7" s="43">
        <f aca="true" t="shared" si="1" ref="H7:H16">(F7/$F$16)*100</f>
        <v>56.9444989222574</v>
      </c>
    </row>
    <row r="8" spans="1:8" ht="15" customHeight="1">
      <c r="A8" s="117" t="s">
        <v>110</v>
      </c>
      <c r="B8" s="116" t="s">
        <v>305</v>
      </c>
      <c r="C8" s="44">
        <v>30206.85659</v>
      </c>
      <c r="D8" s="44">
        <v>33981.39116</v>
      </c>
      <c r="E8" s="44">
        <v>26511.586929999998</v>
      </c>
      <c r="F8" s="44">
        <v>22333.65367000002</v>
      </c>
      <c r="G8" s="43">
        <f t="shared" si="0"/>
        <v>-15.758895425729147</v>
      </c>
      <c r="H8" s="43">
        <f t="shared" si="1"/>
        <v>29.010892053467703</v>
      </c>
    </row>
    <row r="9" spans="1:8" ht="15" customHeight="1">
      <c r="A9" s="117" t="s">
        <v>90</v>
      </c>
      <c r="B9" s="116" t="s">
        <v>304</v>
      </c>
      <c r="C9" s="44">
        <v>4937.800500000001</v>
      </c>
      <c r="D9" s="44">
        <v>4993.808730000001</v>
      </c>
      <c r="E9" s="44">
        <v>2985.16081</v>
      </c>
      <c r="F9" s="44">
        <v>3353.30496</v>
      </c>
      <c r="G9" s="43">
        <f t="shared" si="0"/>
        <v>12.332472969856534</v>
      </c>
      <c r="H9" s="43">
        <f t="shared" si="1"/>
        <v>4.355864457036588</v>
      </c>
    </row>
    <row r="10" spans="1:8" ht="15" customHeight="1">
      <c r="A10" s="117" t="s">
        <v>72</v>
      </c>
      <c r="B10" s="116" t="s">
        <v>301</v>
      </c>
      <c r="C10" s="44">
        <v>1524.32761</v>
      </c>
      <c r="D10" s="44">
        <v>2138.7271</v>
      </c>
      <c r="E10" s="44">
        <v>2059.2754900000004</v>
      </c>
      <c r="F10" s="44">
        <v>2546.6116399999996</v>
      </c>
      <c r="G10" s="43">
        <f t="shared" si="0"/>
        <v>23.66541787956691</v>
      </c>
      <c r="H10" s="43">
        <f t="shared" si="1"/>
        <v>3.307988763584345</v>
      </c>
    </row>
    <row r="11" spans="1:8" ht="15" customHeight="1">
      <c r="A11" s="117" t="s">
        <v>68</v>
      </c>
      <c r="B11" s="116" t="s">
        <v>303</v>
      </c>
      <c r="C11" s="44">
        <v>837.7464299999999</v>
      </c>
      <c r="D11" s="44">
        <v>3172.31823</v>
      </c>
      <c r="E11" s="44">
        <v>2362.81323</v>
      </c>
      <c r="F11" s="44">
        <v>1324.13492</v>
      </c>
      <c r="G11" s="43">
        <f t="shared" si="0"/>
        <v>-43.95939115340065</v>
      </c>
      <c r="H11" s="43">
        <f t="shared" si="1"/>
        <v>1.7200201899766925</v>
      </c>
    </row>
    <row r="12" spans="1:8" ht="15" customHeight="1">
      <c r="A12" s="117" t="s">
        <v>83</v>
      </c>
      <c r="B12" s="116" t="s">
        <v>300</v>
      </c>
      <c r="C12" s="44">
        <v>3090.327030000001</v>
      </c>
      <c r="D12" s="44">
        <v>920.1342</v>
      </c>
      <c r="E12" s="44">
        <v>698.71748</v>
      </c>
      <c r="F12" s="44">
        <v>988.8972600000001</v>
      </c>
      <c r="G12" s="43">
        <f t="shared" si="0"/>
        <v>41.53034499723694</v>
      </c>
      <c r="H12" s="43">
        <f t="shared" si="1"/>
        <v>1.2845543360586176</v>
      </c>
    </row>
    <row r="13" spans="1:8" ht="15" customHeight="1">
      <c r="A13" s="117" t="s">
        <v>74</v>
      </c>
      <c r="B13" s="116" t="s">
        <v>302</v>
      </c>
      <c r="C13" s="44">
        <v>1076.3268899999998</v>
      </c>
      <c r="D13" s="44">
        <v>553.88283</v>
      </c>
      <c r="E13" s="44">
        <v>730.3295400000001</v>
      </c>
      <c r="F13" s="44">
        <v>896.9767200000001</v>
      </c>
      <c r="G13" s="43">
        <f t="shared" si="0"/>
        <v>22.81808017788791</v>
      </c>
      <c r="H13" s="43">
        <f t="shared" si="1"/>
        <v>1.1651517115333463</v>
      </c>
    </row>
    <row r="14" spans="1:8" ht="15" customHeight="1">
      <c r="A14" s="117" t="s">
        <v>76</v>
      </c>
      <c r="B14" s="116" t="s">
        <v>307</v>
      </c>
      <c r="C14" s="44">
        <v>75.79075000000002</v>
      </c>
      <c r="D14" s="44">
        <v>259.64486999999997</v>
      </c>
      <c r="E14" s="44">
        <v>287.52623</v>
      </c>
      <c r="F14" s="44">
        <v>659.52012</v>
      </c>
      <c r="G14" s="43">
        <f t="shared" si="0"/>
        <v>129.37737541371445</v>
      </c>
      <c r="H14" s="43">
        <f t="shared" si="1"/>
        <v>0.8567011601022131</v>
      </c>
    </row>
    <row r="15" spans="1:8" ht="15" customHeight="1">
      <c r="A15" s="75"/>
      <c r="B15" s="116" t="s">
        <v>46</v>
      </c>
      <c r="C15" s="44">
        <v>839.7885800000076</v>
      </c>
      <c r="D15" s="44">
        <v>855.5822299999854</v>
      </c>
      <c r="E15" s="44">
        <v>1133.1055499999638</v>
      </c>
      <c r="F15" s="44">
        <v>1042.6119099999923</v>
      </c>
      <c r="G15" s="43">
        <f t="shared" si="0"/>
        <v>-7.986338077681676</v>
      </c>
      <c r="H15" s="43">
        <f t="shared" si="1"/>
        <v>1.354328405983092</v>
      </c>
    </row>
    <row r="16" spans="1:8" ht="15">
      <c r="A16" s="40"/>
      <c r="B16" s="40" t="s">
        <v>117</v>
      </c>
      <c r="C16" s="98">
        <f>SUM(C7:C15)</f>
        <v>96367.08018000002</v>
      </c>
      <c r="D16" s="98">
        <f>SUM(D7:D15)</f>
        <v>97966.56903000004</v>
      </c>
      <c r="E16" s="98">
        <f>SUM(E7:E15)</f>
        <v>89014.64675999999</v>
      </c>
      <c r="F16" s="98">
        <f>SUM(F7:F15)</f>
        <v>76983.68471</v>
      </c>
      <c r="G16" s="97">
        <f t="shared" si="0"/>
        <v>-13.515710602590714</v>
      </c>
      <c r="H16" s="97">
        <f t="shared" si="1"/>
        <v>100</v>
      </c>
    </row>
    <row r="17" ht="15">
      <c r="A17" s="47" t="s">
        <v>308</v>
      </c>
    </row>
    <row r="18" spans="1:8" ht="15">
      <c r="A18" s="47" t="s">
        <v>0</v>
      </c>
      <c r="C18" s="3"/>
      <c r="D18" s="3"/>
      <c r="E18" s="3"/>
      <c r="F18" s="3"/>
      <c r="G18" s="47"/>
      <c r="H18" s="47"/>
    </row>
  </sheetData>
  <sheetProtection/>
  <mergeCells count="11">
    <mergeCell ref="F5:F6"/>
    <mergeCell ref="G5:G6"/>
    <mergeCell ref="H5:H6"/>
    <mergeCell ref="A5:A6"/>
    <mergeCell ref="A1:H1"/>
    <mergeCell ref="A2:H2"/>
    <mergeCell ref="A3:H3"/>
    <mergeCell ref="B5:B6"/>
    <mergeCell ref="C5:C6"/>
    <mergeCell ref="D5:D6"/>
    <mergeCell ref="E5:E6"/>
  </mergeCells>
  <printOptions horizontalCentered="1" verticalCentered="1"/>
  <pageMargins left="0.75" right="0.75" top="1" bottom="1" header="0" footer="0"/>
  <pageSetup fitToHeight="1" fitToWidth="1" horizontalDpi="600" verticalDpi="600" orientation="landscape" scale="5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G14"/>
  <sheetViews>
    <sheetView showGridLines="0" zoomScalePageLayoutView="0" workbookViewId="0" topLeftCell="A1">
      <selection activeCell="A9" sqref="A9"/>
    </sheetView>
  </sheetViews>
  <sheetFormatPr defaultColWidth="10.00390625" defaultRowHeight="12.75"/>
  <cols>
    <col min="1" max="1" width="33.875" style="120" customWidth="1"/>
    <col min="2" max="5" width="12.25390625" style="120" customWidth="1"/>
    <col min="6" max="6" width="12.50390625" style="120" customWidth="1"/>
    <col min="7" max="7" width="11.50390625" style="120" customWidth="1"/>
    <col min="8" max="16384" width="10.00390625" style="120" customWidth="1"/>
  </cols>
  <sheetData>
    <row r="2" spans="1:7" ht="17.25" customHeight="1">
      <c r="A2" s="386" t="s">
        <v>315</v>
      </c>
      <c r="B2" s="386"/>
      <c r="C2" s="386"/>
      <c r="D2" s="386"/>
      <c r="E2" s="386"/>
      <c r="F2" s="386"/>
      <c r="G2" s="386"/>
    </row>
    <row r="3" spans="1:7" ht="14.25" customHeight="1">
      <c r="A3" s="386" t="s">
        <v>314</v>
      </c>
      <c r="B3" s="386"/>
      <c r="C3" s="386"/>
      <c r="D3" s="386"/>
      <c r="E3" s="386"/>
      <c r="F3" s="386"/>
      <c r="G3" s="386"/>
    </row>
    <row r="4" spans="1:7" s="123" customFormat="1" ht="12.75" customHeight="1">
      <c r="A4" s="386" t="s">
        <v>8</v>
      </c>
      <c r="B4" s="386"/>
      <c r="C4" s="386"/>
      <c r="D4" s="386"/>
      <c r="E4" s="386"/>
      <c r="F4" s="386"/>
      <c r="G4" s="386"/>
    </row>
    <row r="5" spans="1:7" ht="12.75" customHeight="1">
      <c r="A5" s="388" t="s">
        <v>54</v>
      </c>
      <c r="B5" s="378">
        <v>2013</v>
      </c>
      <c r="C5" s="378">
        <v>2014</v>
      </c>
      <c r="D5" s="378">
        <v>2015</v>
      </c>
      <c r="E5" s="378">
        <v>2016</v>
      </c>
      <c r="F5" s="379" t="s">
        <v>313</v>
      </c>
      <c r="G5" s="375" t="s">
        <v>7</v>
      </c>
    </row>
    <row r="6" spans="1:7" ht="15">
      <c r="A6" s="388"/>
      <c r="B6" s="378"/>
      <c r="C6" s="378"/>
      <c r="D6" s="378"/>
      <c r="E6" s="378"/>
      <c r="F6" s="379"/>
      <c r="G6" s="375"/>
    </row>
    <row r="7" spans="1:7" ht="14.25" customHeight="1">
      <c r="A7" s="8" t="s">
        <v>64</v>
      </c>
      <c r="B7" s="121">
        <v>18014319.54663</v>
      </c>
      <c r="C7" s="121">
        <v>17186173.01693</v>
      </c>
      <c r="D7" s="121">
        <v>15504473.5048</v>
      </c>
      <c r="E7" s="121">
        <v>15324723.08517</v>
      </c>
      <c r="F7" s="121">
        <f>E7-D7</f>
        <v>-179750.4196299985</v>
      </c>
      <c r="G7" s="129">
        <f>+(E7/D7-1)*100</f>
        <v>-1.1593455242085438</v>
      </c>
    </row>
    <row r="8" spans="1:7" ht="14.25" customHeight="1">
      <c r="A8" s="8"/>
      <c r="B8" s="130"/>
      <c r="C8" s="130"/>
      <c r="D8" s="130"/>
      <c r="E8" s="130"/>
      <c r="F8" s="130"/>
      <c r="G8" s="129"/>
    </row>
    <row r="9" spans="1:7" s="128" customFormat="1" ht="14.25" customHeight="1">
      <c r="A9" s="8" t="s">
        <v>63</v>
      </c>
      <c r="B9" s="121">
        <v>2214727.127009981</v>
      </c>
      <c r="C9" s="121">
        <v>2354365.4704099866</v>
      </c>
      <c r="D9" s="121">
        <v>2246155.9022900076</v>
      </c>
      <c r="E9" s="121">
        <v>2376290.76802</v>
      </c>
      <c r="F9" s="121">
        <f>E9-D9</f>
        <v>130134.86572999228</v>
      </c>
      <c r="G9" s="129">
        <f>+(E9/D9-1)*100</f>
        <v>5.793670225531389</v>
      </c>
    </row>
    <row r="10" spans="1:7" ht="14.25" customHeight="1">
      <c r="A10" s="8"/>
      <c r="B10" s="8"/>
      <c r="C10" s="8"/>
      <c r="D10" s="8"/>
      <c r="E10" s="8"/>
      <c r="F10" s="126"/>
      <c r="G10" s="8"/>
    </row>
    <row r="11" spans="1:7" ht="14.25" customHeight="1">
      <c r="A11" s="126" t="s">
        <v>62</v>
      </c>
      <c r="B11" s="127">
        <f>+B9/B7*100</f>
        <v>12.294259137999457</v>
      </c>
      <c r="C11" s="127">
        <f>+C9/C7*100</f>
        <v>13.699184036438567</v>
      </c>
      <c r="D11" s="127">
        <f>+D9/D7*100</f>
        <v>14.48714721976612</v>
      </c>
      <c r="E11" s="127">
        <f>+E9/E7*100</f>
        <v>15.506255837794402</v>
      </c>
      <c r="F11" s="126"/>
      <c r="G11" s="126"/>
    </row>
    <row r="12" spans="1:7" ht="14.25" customHeight="1">
      <c r="A12" s="125"/>
      <c r="B12" s="124"/>
      <c r="C12" s="124"/>
      <c r="D12" s="124"/>
      <c r="E12" s="124"/>
      <c r="F12" s="124"/>
      <c r="G12" s="124"/>
    </row>
    <row r="13" spans="1:7" ht="14.25" customHeight="1">
      <c r="A13" s="1" t="s">
        <v>312</v>
      </c>
      <c r="B13" s="8"/>
      <c r="C13" s="8"/>
      <c r="D13" s="8"/>
      <c r="E13" s="8"/>
      <c r="F13" s="8"/>
      <c r="G13" s="8"/>
    </row>
    <row r="14" spans="1:7" ht="14.25" customHeight="1">
      <c r="A14" s="387" t="s">
        <v>0</v>
      </c>
      <c r="B14" s="387"/>
      <c r="C14" s="387"/>
      <c r="D14" s="387"/>
      <c r="E14" s="387"/>
      <c r="F14" s="387"/>
      <c r="G14" s="387"/>
    </row>
    <row r="15" ht="14.25" customHeight="1"/>
  </sheetData>
  <sheetProtection/>
  <mergeCells count="11">
    <mergeCell ref="E5:E6"/>
    <mergeCell ref="A4:G4"/>
    <mergeCell ref="A14:G14"/>
    <mergeCell ref="A2:G2"/>
    <mergeCell ref="A3:G3"/>
    <mergeCell ref="G5:G6"/>
    <mergeCell ref="F5:F6"/>
    <mergeCell ref="A5:A6"/>
    <mergeCell ref="B5:B6"/>
    <mergeCell ref="C5:C6"/>
    <mergeCell ref="D5:D6"/>
  </mergeCells>
  <printOptions horizontalCentered="1" verticalCentered="1"/>
  <pageMargins left="0.41" right="0.38" top="0.984251968503937" bottom="0.984251968503937" header="0" footer="0"/>
  <pageSetup horizontalDpi="600" verticalDpi="600" orientation="landscape" scale="85" r:id="rId1"/>
  <headerFooter alignWithMargins="0">
    <oddFooter>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I28"/>
  <sheetViews>
    <sheetView showGridLines="0" zoomScalePageLayoutView="0" workbookViewId="0" topLeftCell="B1">
      <selection activeCell="B13" sqref="B13"/>
    </sheetView>
  </sheetViews>
  <sheetFormatPr defaultColWidth="10.00390625" defaultRowHeight="12.75"/>
  <cols>
    <col min="1" max="1" width="14.875" style="75" customWidth="1"/>
    <col min="2" max="2" width="32.625" style="1" customWidth="1"/>
    <col min="3" max="6" width="11.375" style="1" customWidth="1"/>
    <col min="7" max="7" width="10.875" style="1" customWidth="1"/>
    <col min="8" max="8" width="12.125" style="1" customWidth="1"/>
    <col min="9" max="9" width="4.75390625" style="48" customWidth="1"/>
    <col min="10" max="16384" width="10.00390625" style="48" customWidth="1"/>
  </cols>
  <sheetData>
    <row r="2" spans="1:8" ht="15">
      <c r="A2" s="373" t="s">
        <v>336</v>
      </c>
      <c r="B2" s="373"/>
      <c r="C2" s="373"/>
      <c r="D2" s="373"/>
      <c r="E2" s="373"/>
      <c r="F2" s="373"/>
      <c r="G2" s="373"/>
      <c r="H2" s="373"/>
    </row>
    <row r="3" spans="1:8" ht="15">
      <c r="A3" s="373" t="s">
        <v>335</v>
      </c>
      <c r="B3" s="373"/>
      <c r="C3" s="373"/>
      <c r="D3" s="373"/>
      <c r="E3" s="373"/>
      <c r="F3" s="373"/>
      <c r="G3" s="373"/>
      <c r="H3" s="373"/>
    </row>
    <row r="4" spans="1:8" ht="15">
      <c r="A4" s="373" t="s">
        <v>8</v>
      </c>
      <c r="B4" s="373"/>
      <c r="C4" s="373"/>
      <c r="D4" s="373"/>
      <c r="E4" s="373"/>
      <c r="F4" s="373"/>
      <c r="G4" s="373"/>
      <c r="H4" s="373"/>
    </row>
    <row r="5" spans="2:7" ht="15">
      <c r="B5" s="23"/>
      <c r="C5" s="49"/>
      <c r="D5" s="49"/>
      <c r="E5" s="49"/>
      <c r="F5" s="49"/>
      <c r="G5" s="23"/>
    </row>
    <row r="6" spans="1:8" ht="12.75" customHeight="1">
      <c r="A6" s="389" t="s">
        <v>159</v>
      </c>
      <c r="B6" s="389" t="s">
        <v>158</v>
      </c>
      <c r="C6" s="378">
        <v>2013</v>
      </c>
      <c r="D6" s="378">
        <v>2014</v>
      </c>
      <c r="E6" s="378">
        <v>2015</v>
      </c>
      <c r="F6" s="378">
        <v>2016</v>
      </c>
      <c r="G6" s="375" t="s">
        <v>7</v>
      </c>
      <c r="H6" s="379" t="s">
        <v>157</v>
      </c>
    </row>
    <row r="7" spans="1:8" ht="16.5" customHeight="1">
      <c r="A7" s="389"/>
      <c r="B7" s="389"/>
      <c r="C7" s="378"/>
      <c r="D7" s="378"/>
      <c r="E7" s="378"/>
      <c r="F7" s="378"/>
      <c r="G7" s="375"/>
      <c r="H7" s="379"/>
    </row>
    <row r="8" spans="1:8" s="136" customFormat="1" ht="15">
      <c r="A8" s="134">
        <v>1005902090</v>
      </c>
      <c r="B8" s="134" t="s">
        <v>334</v>
      </c>
      <c r="C8" s="131">
        <v>178663.14823999998</v>
      </c>
      <c r="D8" s="131">
        <v>161726.46611</v>
      </c>
      <c r="E8" s="131">
        <v>150302.0878</v>
      </c>
      <c r="F8" s="131">
        <v>152691.41230000003</v>
      </c>
      <c r="G8" s="69">
        <f aca="true" t="shared" si="0" ref="G8:G26">(F8/E8-1)*100</f>
        <v>1.5896815107314888</v>
      </c>
      <c r="H8" s="69">
        <f aca="true" t="shared" si="1" ref="H8:H26">(F8/$F$26)*100</f>
        <v>6.425619892772093</v>
      </c>
    </row>
    <row r="9" spans="1:8" s="70" customFormat="1" ht="12.75" customHeight="1">
      <c r="A9" s="134">
        <v>1201</v>
      </c>
      <c r="B9" s="134" t="s">
        <v>333</v>
      </c>
      <c r="C9" s="131">
        <v>151305.09582000002</v>
      </c>
      <c r="D9" s="131">
        <v>134739.15295000002</v>
      </c>
      <c r="E9" s="131">
        <v>113999.73797</v>
      </c>
      <c r="F9" s="131">
        <v>128215.31178</v>
      </c>
      <c r="G9" s="69">
        <f t="shared" si="0"/>
        <v>12.469830249733516</v>
      </c>
      <c r="H9" s="69">
        <f t="shared" si="1"/>
        <v>5.3956070319977245</v>
      </c>
    </row>
    <row r="10" spans="1:8" s="70" customFormat="1" ht="12.75" customHeight="1">
      <c r="A10" s="134">
        <v>1001</v>
      </c>
      <c r="B10" s="134" t="s">
        <v>332</v>
      </c>
      <c r="C10" s="131">
        <v>79936.55655</v>
      </c>
      <c r="D10" s="131">
        <v>90155.70148999999</v>
      </c>
      <c r="E10" s="131">
        <v>79760.56198999997</v>
      </c>
      <c r="F10" s="131">
        <v>67107.10717</v>
      </c>
      <c r="G10" s="69">
        <f t="shared" si="0"/>
        <v>-15.86429998021629</v>
      </c>
      <c r="H10" s="69">
        <f t="shared" si="1"/>
        <v>2.8240276010463012</v>
      </c>
    </row>
    <row r="11" spans="1:9" s="135" customFormat="1" ht="12.75" customHeight="1">
      <c r="A11" s="134">
        <v>160414</v>
      </c>
      <c r="B11" s="134" t="s">
        <v>331</v>
      </c>
      <c r="C11" s="131">
        <v>25766.940229999993</v>
      </c>
      <c r="D11" s="131">
        <v>123949.67775000002</v>
      </c>
      <c r="E11" s="131">
        <v>60728.70219000001</v>
      </c>
      <c r="F11" s="131">
        <v>63153.0223</v>
      </c>
      <c r="G11" s="69">
        <f t="shared" si="0"/>
        <v>3.9920499246222763</v>
      </c>
      <c r="H11" s="69">
        <f t="shared" si="1"/>
        <v>2.6576302508897514</v>
      </c>
      <c r="I11" s="70"/>
    </row>
    <row r="12" spans="1:8" s="70" customFormat="1" ht="15">
      <c r="A12" s="134">
        <v>380892</v>
      </c>
      <c r="B12" s="134" t="s">
        <v>330</v>
      </c>
      <c r="C12" s="131">
        <v>58880.16693000001</v>
      </c>
      <c r="D12" s="131">
        <v>55851.70167000002</v>
      </c>
      <c r="E12" s="131">
        <v>57121.70153000003</v>
      </c>
      <c r="F12" s="131">
        <v>47827.55339</v>
      </c>
      <c r="G12" s="69">
        <f t="shared" si="0"/>
        <v>-16.270783066780293</v>
      </c>
      <c r="H12" s="69">
        <f t="shared" si="1"/>
        <v>2.012697858092988</v>
      </c>
    </row>
    <row r="13" spans="1:8" s="70" customFormat="1" ht="15">
      <c r="A13" s="134">
        <v>1006</v>
      </c>
      <c r="B13" s="134" t="s">
        <v>329</v>
      </c>
      <c r="C13" s="131">
        <v>59324.543770000004</v>
      </c>
      <c r="D13" s="131">
        <v>54741.97436000001</v>
      </c>
      <c r="E13" s="131">
        <v>54613.89189000001</v>
      </c>
      <c r="F13" s="131">
        <v>65813.65740999999</v>
      </c>
      <c r="G13" s="69">
        <f t="shared" si="0"/>
        <v>20.507173417631286</v>
      </c>
      <c r="H13" s="69">
        <f t="shared" si="1"/>
        <v>2.769596140999105</v>
      </c>
    </row>
    <row r="14" spans="1:8" s="70" customFormat="1" ht="15">
      <c r="A14" s="134">
        <v>2106903019</v>
      </c>
      <c r="B14" s="134" t="s">
        <v>328</v>
      </c>
      <c r="C14" s="131">
        <v>40638.24217999997</v>
      </c>
      <c r="D14" s="131">
        <v>41205.42129999999</v>
      </c>
      <c r="E14" s="131">
        <v>12693.809280000005</v>
      </c>
      <c r="F14" s="131">
        <v>46938.037420000015</v>
      </c>
      <c r="G14" s="69">
        <f t="shared" si="0"/>
        <v>269.7710938036088</v>
      </c>
      <c r="H14" s="69">
        <f t="shared" si="1"/>
        <v>1.9752648982056271</v>
      </c>
    </row>
    <row r="15" spans="1:8" s="70" customFormat="1" ht="15">
      <c r="A15" s="134">
        <v>310590</v>
      </c>
      <c r="B15" s="134" t="s">
        <v>327</v>
      </c>
      <c r="C15" s="131">
        <v>38149.03673</v>
      </c>
      <c r="D15" s="131">
        <v>51566.73366000002</v>
      </c>
      <c r="E15" s="131">
        <v>35171.62178000002</v>
      </c>
      <c r="F15" s="131">
        <v>34498.03475999998</v>
      </c>
      <c r="G15" s="69">
        <f t="shared" si="0"/>
        <v>-1.9151434762188613</v>
      </c>
      <c r="H15" s="69">
        <f t="shared" si="1"/>
        <v>1.4517598277227994</v>
      </c>
    </row>
    <row r="16" spans="1:8" s="70" customFormat="1" ht="16.5" customHeight="1">
      <c r="A16" s="59" t="s">
        <v>326</v>
      </c>
      <c r="B16" s="134" t="s">
        <v>325</v>
      </c>
      <c r="C16" s="131">
        <v>32552.62388</v>
      </c>
      <c r="D16" s="131">
        <v>46514.79474000002</v>
      </c>
      <c r="E16" s="131">
        <v>35004.109330000014</v>
      </c>
      <c r="F16" s="131">
        <v>35057.16941</v>
      </c>
      <c r="G16" s="69">
        <f t="shared" si="0"/>
        <v>0.15158243136474958</v>
      </c>
      <c r="H16" s="69">
        <f t="shared" si="1"/>
        <v>1.4752895513376376</v>
      </c>
    </row>
    <row r="17" spans="1:8" s="70" customFormat="1" ht="15">
      <c r="A17" s="134">
        <v>380893</v>
      </c>
      <c r="B17" s="134" t="s">
        <v>324</v>
      </c>
      <c r="C17" s="131">
        <v>34239.46645999999</v>
      </c>
      <c r="D17" s="131">
        <v>37988.61219999999</v>
      </c>
      <c r="E17" s="131">
        <v>34625.08325</v>
      </c>
      <c r="F17" s="131">
        <v>35019.011379999996</v>
      </c>
      <c r="G17" s="69">
        <f t="shared" si="0"/>
        <v>1.1376958349984312</v>
      </c>
      <c r="H17" s="69">
        <f t="shared" si="1"/>
        <v>1.4736837701548997</v>
      </c>
    </row>
    <row r="18" spans="1:8" s="70" customFormat="1" ht="17.25" customHeight="1">
      <c r="A18" s="134" t="s">
        <v>323</v>
      </c>
      <c r="B18" s="134" t="s">
        <v>322</v>
      </c>
      <c r="C18" s="131">
        <v>30429.77961999999</v>
      </c>
      <c r="D18" s="131">
        <v>25413.66115</v>
      </c>
      <c r="E18" s="131">
        <v>31283.23039</v>
      </c>
      <c r="F18" s="131">
        <v>29151.960519999997</v>
      </c>
      <c r="G18" s="69">
        <f t="shared" si="0"/>
        <v>-6.812819019743199</v>
      </c>
      <c r="H18" s="69">
        <f t="shared" si="1"/>
        <v>1.2267842350071616</v>
      </c>
    </row>
    <row r="19" spans="1:8" s="70" customFormat="1" ht="17.25" customHeight="1">
      <c r="A19" s="134">
        <v>310230</v>
      </c>
      <c r="B19" s="134" t="s">
        <v>321</v>
      </c>
      <c r="C19" s="131">
        <v>30783.540680000002</v>
      </c>
      <c r="D19" s="131">
        <v>27633.923979999996</v>
      </c>
      <c r="E19" s="131">
        <v>29584.448350000002</v>
      </c>
      <c r="F19" s="131">
        <v>25366.357210000002</v>
      </c>
      <c r="G19" s="69">
        <f t="shared" si="0"/>
        <v>-14.257798861407533</v>
      </c>
      <c r="H19" s="69">
        <f t="shared" si="1"/>
        <v>1.0674769919312532</v>
      </c>
    </row>
    <row r="20" spans="1:8" s="70" customFormat="1" ht="15">
      <c r="A20" s="134">
        <v>2106903090</v>
      </c>
      <c r="B20" s="134" t="s">
        <v>320</v>
      </c>
      <c r="C20" s="131">
        <v>17382.36943</v>
      </c>
      <c r="D20" s="131">
        <v>19731.867960000003</v>
      </c>
      <c r="E20" s="131">
        <v>7787.692880000003</v>
      </c>
      <c r="F20" s="131">
        <v>24296.373789999994</v>
      </c>
      <c r="G20" s="69">
        <f t="shared" si="0"/>
        <v>211.9842315866979</v>
      </c>
      <c r="H20" s="69">
        <f t="shared" si="1"/>
        <v>1.0224495300398135</v>
      </c>
    </row>
    <row r="21" spans="1:8" s="70" customFormat="1" ht="15">
      <c r="A21" s="134">
        <v>31021</v>
      </c>
      <c r="B21" s="134" t="s">
        <v>319</v>
      </c>
      <c r="C21" s="131">
        <v>39307.395840000005</v>
      </c>
      <c r="D21" s="131">
        <v>32985.42166</v>
      </c>
      <c r="E21" s="131">
        <v>26158.722639999996</v>
      </c>
      <c r="F21" s="131">
        <v>30208.023639999996</v>
      </c>
      <c r="G21" s="69">
        <f t="shared" si="0"/>
        <v>15.479735213859813</v>
      </c>
      <c r="H21" s="69">
        <f t="shared" si="1"/>
        <v>1.2712258973749342</v>
      </c>
    </row>
    <row r="22" spans="1:8" s="70" customFormat="1" ht="30">
      <c r="A22" s="134">
        <v>2004100020</v>
      </c>
      <c r="B22" s="134" t="s">
        <v>318</v>
      </c>
      <c r="C22" s="131">
        <v>2229.54918</v>
      </c>
      <c r="D22" s="131">
        <v>6826.82101</v>
      </c>
      <c r="E22" s="131">
        <v>25527.216479999995</v>
      </c>
      <c r="F22" s="131">
        <v>27367.792929999992</v>
      </c>
      <c r="G22" s="69">
        <f t="shared" si="0"/>
        <v>7.210251268257339</v>
      </c>
      <c r="H22" s="69">
        <f t="shared" si="1"/>
        <v>1.1517021947951118</v>
      </c>
    </row>
    <row r="23" spans="1:8" s="70" customFormat="1" ht="15">
      <c r="A23" s="134">
        <v>1905900090</v>
      </c>
      <c r="B23" s="134" t="s">
        <v>317</v>
      </c>
      <c r="C23" s="131">
        <v>21379.199490000006</v>
      </c>
      <c r="D23" s="131">
        <v>22407.460659999986</v>
      </c>
      <c r="E23" s="131">
        <v>22060.766449999996</v>
      </c>
      <c r="F23" s="131">
        <v>23597.077000000027</v>
      </c>
      <c r="G23" s="69">
        <f t="shared" si="0"/>
        <v>6.963994444535859</v>
      </c>
      <c r="H23" s="69">
        <f t="shared" si="1"/>
        <v>0.9930214482826873</v>
      </c>
    </row>
    <row r="24" spans="1:8" s="70" customFormat="1" ht="28.5" customHeight="1">
      <c r="A24" s="134">
        <v>2106909990</v>
      </c>
      <c r="B24" s="134" t="s">
        <v>316</v>
      </c>
      <c r="C24" s="131">
        <v>20178.394089999987</v>
      </c>
      <c r="D24" s="131">
        <v>24978.491079999996</v>
      </c>
      <c r="E24" s="131">
        <v>38661.903210000055</v>
      </c>
      <c r="F24" s="131">
        <v>24334.42096</v>
      </c>
      <c r="G24" s="69">
        <f t="shared" si="0"/>
        <v>-37.058398734737395</v>
      </c>
      <c r="H24" s="69">
        <f t="shared" si="1"/>
        <v>1.024050645968556</v>
      </c>
    </row>
    <row r="25" spans="1:8" s="50" customFormat="1" ht="15" customHeight="1">
      <c r="A25" s="92"/>
      <c r="B25" s="133" t="s">
        <v>46</v>
      </c>
      <c r="C25" s="76">
        <v>1353581.0778899984</v>
      </c>
      <c r="D25" s="76">
        <v>1395947.5866800025</v>
      </c>
      <c r="E25" s="76">
        <v>1431070.6148800019</v>
      </c>
      <c r="F25" s="76">
        <v>1515648.4446500023</v>
      </c>
      <c r="G25" s="69">
        <f t="shared" si="0"/>
        <v>5.9101087598736335</v>
      </c>
      <c r="H25" s="7">
        <f t="shared" si="1"/>
        <v>63.78211223338154</v>
      </c>
    </row>
    <row r="26" spans="1:8" ht="15">
      <c r="A26" s="132"/>
      <c r="B26" s="132" t="s">
        <v>117</v>
      </c>
      <c r="C26" s="52">
        <f>SUM(C8:C25)</f>
        <v>2214727.1270099985</v>
      </c>
      <c r="D26" s="52">
        <f>SUM(D8:D25)</f>
        <v>2354365.4704100024</v>
      </c>
      <c r="E26" s="52">
        <f>SUM(E8:E25)</f>
        <v>2246155.902290002</v>
      </c>
      <c r="F26" s="52">
        <f>SUM(F8:F25)</f>
        <v>2376290.7680200026</v>
      </c>
      <c r="G26" s="73">
        <f t="shared" si="0"/>
        <v>5.7936702255317885</v>
      </c>
      <c r="H26" s="73">
        <f t="shared" si="1"/>
        <v>100</v>
      </c>
    </row>
    <row r="27" spans="1:6" ht="15">
      <c r="A27" s="116" t="s">
        <v>0</v>
      </c>
      <c r="C27" s="3"/>
      <c r="D27" s="3"/>
      <c r="E27" s="3"/>
      <c r="F27" s="3"/>
    </row>
    <row r="28" spans="3:6" ht="15">
      <c r="C28" s="3"/>
      <c r="D28" s="3"/>
      <c r="E28" s="3"/>
      <c r="F28" s="3"/>
    </row>
  </sheetData>
  <sheetProtection/>
  <mergeCells count="11">
    <mergeCell ref="F6:F7"/>
    <mergeCell ref="H6:H7"/>
    <mergeCell ref="A2:H2"/>
    <mergeCell ref="A3:H3"/>
    <mergeCell ref="A4:H4"/>
    <mergeCell ref="A6:A7"/>
    <mergeCell ref="B6:B7"/>
    <mergeCell ref="G6:G7"/>
    <mergeCell ref="C6:C7"/>
    <mergeCell ref="D6:D7"/>
    <mergeCell ref="E6:E7"/>
  </mergeCells>
  <printOptions/>
  <pageMargins left="0.47" right="0.38" top="1.8" bottom="1" header="0" footer="0"/>
  <pageSetup horizontalDpi="360" verticalDpi="360" orientation="landscape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31"/>
  <sheetViews>
    <sheetView showGridLines="0" zoomScalePageLayoutView="0" workbookViewId="0" topLeftCell="A1">
      <selection activeCell="D11" sqref="D11"/>
    </sheetView>
  </sheetViews>
  <sheetFormatPr defaultColWidth="10.00390625" defaultRowHeight="12.75"/>
  <cols>
    <col min="1" max="1" width="14.875" style="75" customWidth="1"/>
    <col min="2" max="2" width="32.625" style="1" customWidth="1"/>
    <col min="3" max="6" width="11.375" style="1" customWidth="1"/>
    <col min="7" max="7" width="10.875" style="1" customWidth="1"/>
    <col min="8" max="8" width="14.625" style="1" customWidth="1"/>
    <col min="9" max="9" width="4.75390625" style="48" customWidth="1"/>
    <col min="10" max="16384" width="10.00390625" style="48" customWidth="1"/>
  </cols>
  <sheetData>
    <row r="2" spans="1:8" ht="15">
      <c r="A2" s="373" t="s">
        <v>338</v>
      </c>
      <c r="B2" s="373"/>
      <c r="C2" s="373"/>
      <c r="D2" s="373"/>
      <c r="E2" s="373"/>
      <c r="F2" s="373"/>
      <c r="G2" s="373"/>
      <c r="H2" s="373"/>
    </row>
    <row r="3" spans="1:8" ht="15">
      <c r="A3" s="373" t="s">
        <v>335</v>
      </c>
      <c r="B3" s="373"/>
      <c r="C3" s="373"/>
      <c r="D3" s="373"/>
      <c r="E3" s="373"/>
      <c r="F3" s="373"/>
      <c r="G3" s="373"/>
      <c r="H3" s="373"/>
    </row>
    <row r="4" spans="1:8" ht="15">
      <c r="A4" s="373" t="s">
        <v>162</v>
      </c>
      <c r="B4" s="373"/>
      <c r="C4" s="373"/>
      <c r="D4" s="373"/>
      <c r="E4" s="373"/>
      <c r="F4" s="373"/>
      <c r="G4" s="373"/>
      <c r="H4" s="373"/>
    </row>
    <row r="5" spans="2:7" ht="15">
      <c r="B5" s="23"/>
      <c r="C5" s="49"/>
      <c r="D5" s="49"/>
      <c r="E5" s="49"/>
      <c r="F5" s="49"/>
      <c r="G5" s="23"/>
    </row>
    <row r="6" spans="1:8" ht="12.75" customHeight="1">
      <c r="A6" s="389" t="s">
        <v>159</v>
      </c>
      <c r="B6" s="389" t="s">
        <v>158</v>
      </c>
      <c r="C6" s="378">
        <v>2013</v>
      </c>
      <c r="D6" s="378">
        <v>2014</v>
      </c>
      <c r="E6" s="378">
        <v>2015</v>
      </c>
      <c r="F6" s="378">
        <v>2016</v>
      </c>
      <c r="G6" s="375" t="s">
        <v>7</v>
      </c>
      <c r="H6" s="379" t="s">
        <v>157</v>
      </c>
    </row>
    <row r="7" spans="1:8" ht="16.5" customHeight="1">
      <c r="A7" s="389"/>
      <c r="B7" s="389"/>
      <c r="C7" s="378"/>
      <c r="D7" s="378"/>
      <c r="E7" s="378"/>
      <c r="F7" s="378"/>
      <c r="G7" s="375"/>
      <c r="H7" s="379"/>
    </row>
    <row r="8" spans="1:8" s="136" customFormat="1" ht="15">
      <c r="A8" s="134">
        <v>1005902090</v>
      </c>
      <c r="B8" s="134" t="s">
        <v>334</v>
      </c>
      <c r="C8" s="131">
        <v>639273.866</v>
      </c>
      <c r="D8" s="131">
        <v>681297.283</v>
      </c>
      <c r="E8" s="131">
        <v>726271.223</v>
      </c>
      <c r="F8" s="131">
        <v>793661.986</v>
      </c>
      <c r="G8" s="69">
        <f>(F8/E8-1)*100</f>
        <v>9.27900774061099</v>
      </c>
      <c r="H8" s="69">
        <f aca="true" t="shared" si="0" ref="H8:H26">(F8/$F$26)*100</f>
        <v>24.448285816130273</v>
      </c>
    </row>
    <row r="9" spans="1:8" s="70" customFormat="1" ht="12.75" customHeight="1">
      <c r="A9" s="134">
        <v>1201</v>
      </c>
      <c r="B9" s="134" t="s">
        <v>333</v>
      </c>
      <c r="C9" s="131">
        <v>254044.332</v>
      </c>
      <c r="D9" s="131">
        <v>245172.327</v>
      </c>
      <c r="E9" s="131">
        <v>267062.854</v>
      </c>
      <c r="F9" s="131">
        <v>306126.736</v>
      </c>
      <c r="G9" s="69">
        <f>(F9/E9-1)*100</f>
        <v>14.627224046665809</v>
      </c>
      <c r="H9" s="69">
        <f t="shared" si="0"/>
        <v>9.430052175495094</v>
      </c>
    </row>
    <row r="10" spans="1:8" s="70" customFormat="1" ht="12.75" customHeight="1">
      <c r="A10" s="134">
        <v>1001</v>
      </c>
      <c r="B10" s="134" t="s">
        <v>332</v>
      </c>
      <c r="C10" s="131">
        <v>225449.549</v>
      </c>
      <c r="D10" s="131">
        <v>273366.425</v>
      </c>
      <c r="E10" s="131">
        <v>261562.916</v>
      </c>
      <c r="F10" s="131">
        <v>266945.149</v>
      </c>
      <c r="G10" s="69">
        <f>(F10/E10-1)*100</f>
        <v>2.057720215965153</v>
      </c>
      <c r="H10" s="69">
        <f t="shared" si="0"/>
        <v>8.223086673048092</v>
      </c>
    </row>
    <row r="11" spans="1:9" s="135" customFormat="1" ht="12.75" customHeight="1">
      <c r="A11" s="134">
        <v>160414</v>
      </c>
      <c r="B11" s="134" t="s">
        <v>331</v>
      </c>
      <c r="C11" s="131">
        <v>5727.258</v>
      </c>
      <c r="D11" s="131">
        <v>34338.265</v>
      </c>
      <c r="E11" s="131">
        <v>16474.235</v>
      </c>
      <c r="F11" s="131">
        <v>18576.401</v>
      </c>
      <c r="G11" s="69">
        <f>(F11/E11-1)*100</f>
        <v>12.760325441515196</v>
      </c>
      <c r="H11" s="69">
        <f t="shared" si="0"/>
        <v>0.5722349931007634</v>
      </c>
      <c r="I11" s="70"/>
    </row>
    <row r="12" spans="1:8" s="70" customFormat="1" ht="15">
      <c r="A12" s="134">
        <v>380892</v>
      </c>
      <c r="B12" s="134" t="s">
        <v>330</v>
      </c>
      <c r="C12" s="131">
        <v>10654.655</v>
      </c>
      <c r="D12" s="131">
        <v>8311.174</v>
      </c>
      <c r="E12" s="131">
        <v>8623.576</v>
      </c>
      <c r="F12" s="131">
        <v>6068.606</v>
      </c>
      <c r="G12" s="69"/>
      <c r="H12" s="69">
        <f t="shared" si="0"/>
        <v>0.18693980133941185</v>
      </c>
    </row>
    <row r="13" spans="1:8" s="70" customFormat="1" ht="15">
      <c r="A13" s="134">
        <v>1006</v>
      </c>
      <c r="B13" s="134" t="s">
        <v>329</v>
      </c>
      <c r="C13" s="131">
        <v>113501.776</v>
      </c>
      <c r="D13" s="131">
        <v>102464.595</v>
      </c>
      <c r="E13" s="131">
        <v>130764.044</v>
      </c>
      <c r="F13" s="131">
        <v>162413.289</v>
      </c>
      <c r="G13" s="69">
        <f aca="true" t="shared" si="1" ref="G13:G26">(F13/E13-1)*100</f>
        <v>24.203323812775324</v>
      </c>
      <c r="H13" s="69">
        <f t="shared" si="0"/>
        <v>5.003044847620768</v>
      </c>
    </row>
    <row r="14" spans="1:8" s="70" customFormat="1" ht="15">
      <c r="A14" s="134">
        <v>2106903019</v>
      </c>
      <c r="B14" s="134" t="s">
        <v>328</v>
      </c>
      <c r="C14" s="131">
        <v>1226.768</v>
      </c>
      <c r="D14" s="131">
        <v>1152.607</v>
      </c>
      <c r="E14" s="131">
        <v>1121.031</v>
      </c>
      <c r="F14" s="131">
        <v>1314.512</v>
      </c>
      <c r="G14" s="69">
        <f t="shared" si="1"/>
        <v>17.259201574265127</v>
      </c>
      <c r="H14" s="69">
        <f t="shared" si="0"/>
        <v>0.040492760963271125</v>
      </c>
    </row>
    <row r="15" spans="1:8" s="70" customFormat="1" ht="15">
      <c r="A15" s="134">
        <v>310590</v>
      </c>
      <c r="B15" s="134" t="s">
        <v>327</v>
      </c>
      <c r="C15" s="131">
        <v>78227.565</v>
      </c>
      <c r="D15" s="131">
        <v>116492.063</v>
      </c>
      <c r="E15" s="131">
        <v>81622.699</v>
      </c>
      <c r="F15" s="131">
        <v>93542.978</v>
      </c>
      <c r="G15" s="69">
        <f t="shared" si="1"/>
        <v>14.60412256154382</v>
      </c>
      <c r="H15" s="69">
        <f t="shared" si="0"/>
        <v>2.88153584596149</v>
      </c>
    </row>
    <row r="16" spans="1:8" s="70" customFormat="1" ht="16.5" customHeight="1">
      <c r="A16" s="59" t="s">
        <v>326</v>
      </c>
      <c r="B16" s="134" t="s">
        <v>325</v>
      </c>
      <c r="C16" s="131">
        <v>36414.836</v>
      </c>
      <c r="D16" s="131">
        <v>38346.812</v>
      </c>
      <c r="E16" s="131">
        <v>34724.455</v>
      </c>
      <c r="F16" s="131">
        <v>37971.151</v>
      </c>
      <c r="G16" s="69">
        <f t="shared" si="1"/>
        <v>9.349883245107794</v>
      </c>
      <c r="H16" s="69">
        <f t="shared" si="0"/>
        <v>1.169678740812768</v>
      </c>
    </row>
    <row r="17" spans="1:8" s="70" customFormat="1" ht="15">
      <c r="A17" s="134">
        <v>380893</v>
      </c>
      <c r="B17" s="134" t="s">
        <v>324</v>
      </c>
      <c r="C17" s="131">
        <v>6077.313</v>
      </c>
      <c r="D17" s="131">
        <v>6622.306</v>
      </c>
      <c r="E17" s="131">
        <v>6520.053</v>
      </c>
      <c r="F17" s="131">
        <v>7257.338</v>
      </c>
      <c r="G17" s="69">
        <f t="shared" si="1"/>
        <v>11.307960226703685</v>
      </c>
      <c r="H17" s="69">
        <f t="shared" si="0"/>
        <v>0.2235579841520383</v>
      </c>
    </row>
    <row r="18" spans="1:8" s="70" customFormat="1" ht="17.25" customHeight="1">
      <c r="A18" s="134" t="s">
        <v>323</v>
      </c>
      <c r="B18" s="134" t="s">
        <v>322</v>
      </c>
      <c r="C18" s="131">
        <v>37917.147</v>
      </c>
      <c r="D18" s="131">
        <v>24727.529</v>
      </c>
      <c r="E18" s="131">
        <v>27407.494</v>
      </c>
      <c r="F18" s="131">
        <v>39066.814</v>
      </c>
      <c r="G18" s="69">
        <f t="shared" si="1"/>
        <v>42.54062775677339</v>
      </c>
      <c r="H18" s="69">
        <f t="shared" si="0"/>
        <v>1.2034299883900443</v>
      </c>
    </row>
    <row r="19" spans="1:8" s="70" customFormat="1" ht="17.25" customHeight="1">
      <c r="A19" s="134">
        <v>310230</v>
      </c>
      <c r="B19" s="134" t="s">
        <v>321</v>
      </c>
      <c r="C19" s="131">
        <v>85561.925</v>
      </c>
      <c r="D19" s="131">
        <v>79567.86</v>
      </c>
      <c r="E19" s="131">
        <v>97072.336</v>
      </c>
      <c r="F19" s="131">
        <v>106571.457</v>
      </c>
      <c r="G19" s="69">
        <f t="shared" si="1"/>
        <v>9.785610804709588</v>
      </c>
      <c r="H19" s="69">
        <f t="shared" si="0"/>
        <v>3.282870398907372</v>
      </c>
    </row>
    <row r="20" spans="1:8" s="70" customFormat="1" ht="15">
      <c r="A20" s="134">
        <v>2106903090</v>
      </c>
      <c r="B20" s="134" t="s">
        <v>320</v>
      </c>
      <c r="C20" s="131">
        <v>4581.938</v>
      </c>
      <c r="D20" s="131">
        <v>1367.865</v>
      </c>
      <c r="E20" s="131">
        <v>1440.79</v>
      </c>
      <c r="F20" s="131">
        <v>1113.915</v>
      </c>
      <c r="G20" s="69">
        <f t="shared" si="1"/>
        <v>-22.687206324308196</v>
      </c>
      <c r="H20" s="69">
        <f t="shared" si="0"/>
        <v>0.034313489590359125</v>
      </c>
    </row>
    <row r="21" spans="1:8" s="70" customFormat="1" ht="15">
      <c r="A21" s="134">
        <v>31021</v>
      </c>
      <c r="B21" s="134" t="s">
        <v>319</v>
      </c>
      <c r="C21" s="131">
        <v>95472.536</v>
      </c>
      <c r="D21" s="131">
        <v>88426.821</v>
      </c>
      <c r="E21" s="131">
        <v>79207.746</v>
      </c>
      <c r="F21" s="131">
        <v>118628.342</v>
      </c>
      <c r="G21" s="69">
        <f t="shared" si="1"/>
        <v>49.768612276885136</v>
      </c>
      <c r="H21" s="69">
        <f t="shared" si="0"/>
        <v>3.654275576088447</v>
      </c>
    </row>
    <row r="22" spans="1:8" s="70" customFormat="1" ht="30">
      <c r="A22" s="134">
        <v>2004100020</v>
      </c>
      <c r="B22" s="134" t="s">
        <v>318</v>
      </c>
      <c r="C22" s="131">
        <v>1693.765</v>
      </c>
      <c r="D22" s="131">
        <v>5367.884</v>
      </c>
      <c r="E22" s="131">
        <v>20756.757</v>
      </c>
      <c r="F22" s="131">
        <v>23326.069</v>
      </c>
      <c r="G22" s="69">
        <f t="shared" si="1"/>
        <v>12.378195688276339</v>
      </c>
      <c r="H22" s="69">
        <f t="shared" si="0"/>
        <v>0.7185456931772162</v>
      </c>
    </row>
    <row r="23" spans="1:8" s="70" customFormat="1" ht="15">
      <c r="A23" s="134">
        <v>1905900090</v>
      </c>
      <c r="B23" s="134" t="s">
        <v>317</v>
      </c>
      <c r="C23" s="131">
        <v>7913.791</v>
      </c>
      <c r="D23" s="131">
        <v>8695.572</v>
      </c>
      <c r="E23" s="131">
        <v>8353.539</v>
      </c>
      <c r="F23" s="131">
        <v>8075.941</v>
      </c>
      <c r="G23" s="69">
        <f t="shared" si="1"/>
        <v>-3.323118501032929</v>
      </c>
      <c r="H23" s="69">
        <f t="shared" si="0"/>
        <v>0.24877456308233076</v>
      </c>
    </row>
    <row r="24" spans="1:8" s="70" customFormat="1" ht="28.5" customHeight="1">
      <c r="A24" s="134">
        <v>2106909990</v>
      </c>
      <c r="B24" s="134" t="s">
        <v>316</v>
      </c>
      <c r="C24" s="131">
        <v>4820.12</v>
      </c>
      <c r="D24" s="131">
        <v>5072.535</v>
      </c>
      <c r="E24" s="131">
        <v>6384.457</v>
      </c>
      <c r="F24" s="131">
        <v>5611.527</v>
      </c>
      <c r="G24" s="69">
        <f t="shared" si="1"/>
        <v>-12.106432857171722</v>
      </c>
      <c r="H24" s="69">
        <f t="shared" si="0"/>
        <v>0.1728597543802886</v>
      </c>
    </row>
    <row r="25" spans="1:8" s="50" customFormat="1" ht="15" customHeight="1">
      <c r="A25" s="92"/>
      <c r="B25" s="133" t="s">
        <v>46</v>
      </c>
      <c r="C25" s="76">
        <v>1189720.2879999997</v>
      </c>
      <c r="D25" s="76">
        <v>1139749.6329999994</v>
      </c>
      <c r="E25" s="76">
        <v>1162684.7939999998</v>
      </c>
      <c r="F25" s="76">
        <v>1250016.6779999998</v>
      </c>
      <c r="G25" s="69">
        <f t="shared" si="1"/>
        <v>7.511226125143611</v>
      </c>
      <c r="H25" s="7">
        <f t="shared" si="0"/>
        <v>38.50602089775997</v>
      </c>
    </row>
    <row r="26" spans="1:8" ht="15">
      <c r="A26" s="132"/>
      <c r="B26" s="132" t="s">
        <v>117</v>
      </c>
      <c r="C26" s="52">
        <f>SUM(C8:C25)</f>
        <v>2798279.428</v>
      </c>
      <c r="D26" s="52">
        <f>SUM(D8:D25)</f>
        <v>2860539.556</v>
      </c>
      <c r="E26" s="52">
        <f>SUM(E8:E25)</f>
        <v>2938054.999</v>
      </c>
      <c r="F26" s="52">
        <f>SUM(F8:F25)</f>
        <v>3246288.889</v>
      </c>
      <c r="G26" s="73">
        <f t="shared" si="1"/>
        <v>10.491086453620202</v>
      </c>
      <c r="H26" s="73">
        <f t="shared" si="0"/>
        <v>100</v>
      </c>
    </row>
    <row r="27" spans="1:6" ht="15">
      <c r="A27" s="116" t="s">
        <v>0</v>
      </c>
      <c r="C27" s="3"/>
      <c r="D27" s="3"/>
      <c r="E27" s="3"/>
      <c r="F27" s="3"/>
    </row>
    <row r="28" spans="3:6" ht="15">
      <c r="C28" s="3"/>
      <c r="D28" s="3"/>
      <c r="E28" s="3"/>
      <c r="F28" s="3"/>
    </row>
    <row r="30" spans="3:6" ht="15">
      <c r="C30" s="131"/>
      <c r="D30" s="131"/>
      <c r="E30" s="131"/>
      <c r="F30" s="131"/>
    </row>
    <row r="31" spans="3:6" ht="15">
      <c r="C31" s="3"/>
      <c r="D31" s="3"/>
      <c r="E31" s="3"/>
      <c r="F31" s="3"/>
    </row>
  </sheetData>
  <sheetProtection/>
  <mergeCells count="11">
    <mergeCell ref="G6:G7"/>
    <mergeCell ref="H6:H7"/>
    <mergeCell ref="A2:H2"/>
    <mergeCell ref="A3:H3"/>
    <mergeCell ref="A4:H4"/>
    <mergeCell ref="A6:A7"/>
    <mergeCell ref="B6:B7"/>
    <mergeCell ref="C6:C7"/>
    <mergeCell ref="D6:D7"/>
    <mergeCell ref="E6:E7"/>
    <mergeCell ref="F6:F7"/>
  </mergeCells>
  <printOptions/>
  <pageMargins left="0.47" right="0.38" top="1.8" bottom="1" header="0" footer="0"/>
  <pageSetup horizontalDpi="360" verticalDpi="360" orientation="landscape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G16"/>
  <sheetViews>
    <sheetView showGridLines="0" zoomScalePageLayoutView="0" workbookViewId="0" topLeftCell="A1">
      <selection activeCell="A10" sqref="A10"/>
    </sheetView>
  </sheetViews>
  <sheetFormatPr defaultColWidth="11.00390625" defaultRowHeight="12.75"/>
  <cols>
    <col min="1" max="1" width="16.125" style="137" customWidth="1"/>
    <col min="2" max="2" width="22.25390625" style="1" customWidth="1"/>
    <col min="3" max="6" width="11.375" style="1" customWidth="1"/>
    <col min="7" max="7" width="13.125" style="1" customWidth="1"/>
    <col min="8" max="10" width="11.00390625" style="29" customWidth="1"/>
    <col min="11" max="11" width="13.875" style="29" bestFit="1" customWidth="1"/>
    <col min="12" max="16384" width="11.00390625" style="29" customWidth="1"/>
  </cols>
  <sheetData>
    <row r="2" spans="1:7" ht="15">
      <c r="A2" s="381" t="s">
        <v>341</v>
      </c>
      <c r="B2" s="381"/>
      <c r="C2" s="381"/>
      <c r="D2" s="381"/>
      <c r="E2" s="381"/>
      <c r="F2" s="381"/>
      <c r="G2" s="381"/>
    </row>
    <row r="3" spans="1:7" ht="15">
      <c r="A3" s="373" t="s">
        <v>340</v>
      </c>
      <c r="B3" s="373"/>
      <c r="C3" s="373"/>
      <c r="D3" s="373"/>
      <c r="E3" s="373"/>
      <c r="F3" s="373"/>
      <c r="G3" s="373"/>
    </row>
    <row r="4" spans="1:7" ht="15">
      <c r="A4" s="373" t="s">
        <v>339</v>
      </c>
      <c r="B4" s="373"/>
      <c r="C4" s="373"/>
      <c r="D4" s="373"/>
      <c r="E4" s="373"/>
      <c r="F4" s="373"/>
      <c r="G4" s="373"/>
    </row>
    <row r="5" spans="1:7" ht="15">
      <c r="A5" s="146"/>
      <c r="B5" s="23"/>
      <c r="C5" s="23"/>
      <c r="D5" s="23"/>
      <c r="E5" s="23"/>
      <c r="F5" s="23"/>
      <c r="G5" s="23"/>
    </row>
    <row r="6" spans="1:7" ht="12.75" customHeight="1">
      <c r="A6" s="389" t="s">
        <v>159</v>
      </c>
      <c r="B6" s="389" t="s">
        <v>158</v>
      </c>
      <c r="C6" s="378">
        <v>2013</v>
      </c>
      <c r="D6" s="378">
        <v>2014</v>
      </c>
      <c r="E6" s="378">
        <v>2015</v>
      </c>
      <c r="F6" s="378">
        <v>2016</v>
      </c>
      <c r="G6" s="375" t="s">
        <v>7</v>
      </c>
    </row>
    <row r="7" spans="1:7" ht="12" customHeight="1">
      <c r="A7" s="389"/>
      <c r="B7" s="389"/>
      <c r="C7" s="378"/>
      <c r="D7" s="378"/>
      <c r="E7" s="378"/>
      <c r="F7" s="378"/>
      <c r="G7" s="375"/>
    </row>
    <row r="8" spans="1:7" ht="15">
      <c r="A8" s="145"/>
      <c r="B8" s="144"/>
      <c r="C8" s="7"/>
      <c r="D8" s="7"/>
      <c r="E8" s="7"/>
      <c r="F8" s="7"/>
      <c r="G8" s="72"/>
    </row>
    <row r="9" spans="1:7" s="68" customFormat="1" ht="15" customHeight="1">
      <c r="A9" s="143">
        <v>1005902090</v>
      </c>
      <c r="B9" s="143" t="s">
        <v>334</v>
      </c>
      <c r="C9" s="54">
        <v>279.47826079284766</v>
      </c>
      <c r="D9" s="54">
        <v>237.38017183608818</v>
      </c>
      <c r="E9" s="54">
        <v>206.95035551477443</v>
      </c>
      <c r="F9" s="54">
        <v>192.38846636658747</v>
      </c>
      <c r="G9" s="69">
        <f>(F9/E9-1)*100</f>
        <v>-7.03641658984605</v>
      </c>
    </row>
    <row r="10" spans="1:7" s="140" customFormat="1" ht="15">
      <c r="A10" s="143">
        <v>1201</v>
      </c>
      <c r="B10" s="143" t="s">
        <v>333</v>
      </c>
      <c r="C10" s="54">
        <v>595.5854028658275</v>
      </c>
      <c r="D10" s="54">
        <v>549.5691728291995</v>
      </c>
      <c r="E10" s="54">
        <v>426.8648232524318</v>
      </c>
      <c r="F10" s="54">
        <v>418.8308197295123</v>
      </c>
      <c r="G10" s="141">
        <f>(F10/E10-1)*100</f>
        <v>-1.8820954750278118</v>
      </c>
    </row>
    <row r="11" spans="1:7" s="140" customFormat="1" ht="15">
      <c r="A11" s="143">
        <v>1001</v>
      </c>
      <c r="B11" s="143" t="s">
        <v>332</v>
      </c>
      <c r="C11" s="54">
        <v>354.5651650427564</v>
      </c>
      <c r="D11" s="54">
        <v>329.79800460133316</v>
      </c>
      <c r="E11" s="54">
        <v>304.9383422151479</v>
      </c>
      <c r="F11" s="54">
        <v>251.38912402562522</v>
      </c>
      <c r="G11" s="141">
        <f>(F11/E11-1)*100</f>
        <v>-17.56067072462185</v>
      </c>
    </row>
    <row r="12" spans="1:7" s="140" customFormat="1" ht="15">
      <c r="A12" s="143">
        <v>1006</v>
      </c>
      <c r="B12" s="143" t="s">
        <v>329</v>
      </c>
      <c r="C12" s="54">
        <v>522.6750264242562</v>
      </c>
      <c r="D12" s="54">
        <v>534.2525811964612</v>
      </c>
      <c r="E12" s="54">
        <v>417.65220942539844</v>
      </c>
      <c r="F12" s="54">
        <v>405.2233521974916</v>
      </c>
      <c r="G12" s="141">
        <f>(F12/E12-1)*100</f>
        <v>-2.9758868617039913</v>
      </c>
    </row>
    <row r="13" spans="1:7" s="140" customFormat="1" ht="15">
      <c r="A13" s="142" t="s">
        <v>326</v>
      </c>
      <c r="B13" s="142" t="s">
        <v>325</v>
      </c>
      <c r="C13" s="54">
        <v>893.9385002310596</v>
      </c>
      <c r="D13" s="54">
        <v>1213.0029150793557</v>
      </c>
      <c r="E13" s="54">
        <v>1008.053526830011</v>
      </c>
      <c r="F13" s="54">
        <v>923.2580126422822</v>
      </c>
      <c r="G13" s="141">
        <f>(F13/E13-1)*100</f>
        <v>-8.411806707763049</v>
      </c>
    </row>
    <row r="14" spans="1:7" ht="15">
      <c r="A14" s="139"/>
      <c r="B14" s="53"/>
      <c r="C14" s="52"/>
      <c r="D14" s="52"/>
      <c r="E14" s="52"/>
      <c r="F14" s="52"/>
      <c r="G14" s="62"/>
    </row>
    <row r="15" spans="1:6" ht="15">
      <c r="A15" s="138" t="s">
        <v>0</v>
      </c>
      <c r="C15" s="3"/>
      <c r="D15" s="3"/>
      <c r="E15" s="3"/>
      <c r="F15" s="3"/>
    </row>
    <row r="16" spans="3:6" ht="15">
      <c r="C16" s="3"/>
      <c r="D16" s="3"/>
      <c r="E16" s="3"/>
      <c r="F16" s="3"/>
    </row>
  </sheetData>
  <sheetProtection/>
  <mergeCells count="10">
    <mergeCell ref="A2:G2"/>
    <mergeCell ref="A3:G3"/>
    <mergeCell ref="A4:G4"/>
    <mergeCell ref="A6:A7"/>
    <mergeCell ref="B6:B7"/>
    <mergeCell ref="G6:G7"/>
    <mergeCell ref="C6:C7"/>
    <mergeCell ref="D6:D7"/>
    <mergeCell ref="E6:E7"/>
    <mergeCell ref="F6:F7"/>
  </mergeCells>
  <printOptions/>
  <pageMargins left="0.75" right="0.75" top="1" bottom="1" header="0" footer="0"/>
  <pageSetup horizontalDpi="360" verticalDpi="3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PageLayoutView="0" workbookViewId="0" topLeftCell="A1">
      <selection activeCell="A8" sqref="A8"/>
    </sheetView>
  </sheetViews>
  <sheetFormatPr defaultColWidth="10.00390625" defaultRowHeight="12.75"/>
  <cols>
    <col min="1" max="1" width="29.25390625" style="1" customWidth="1"/>
    <col min="2" max="5" width="14.00390625" style="1" customWidth="1"/>
    <col min="6" max="6" width="10.50390625" style="1" customWidth="1"/>
    <col min="7" max="16384" width="10.00390625" style="1" customWidth="1"/>
  </cols>
  <sheetData>
    <row r="1" spans="2:5" ht="15">
      <c r="B1" s="28"/>
      <c r="C1" s="28"/>
      <c r="D1" s="28"/>
      <c r="E1" s="28"/>
    </row>
    <row r="2" spans="1:6" ht="11.25" customHeight="1">
      <c r="A2" s="373" t="s">
        <v>49</v>
      </c>
      <c r="B2" s="373"/>
      <c r="C2" s="373"/>
      <c r="D2" s="373"/>
      <c r="E2" s="373"/>
      <c r="F2" s="373"/>
    </row>
    <row r="3" spans="1:6" ht="11.25" customHeight="1">
      <c r="A3" s="373" t="s">
        <v>48</v>
      </c>
      <c r="B3" s="373"/>
      <c r="C3" s="373"/>
      <c r="D3" s="373"/>
      <c r="E3" s="373"/>
      <c r="F3" s="373"/>
    </row>
    <row r="4" spans="1:6" ht="11.25" customHeight="1">
      <c r="A4" s="373" t="s">
        <v>31</v>
      </c>
      <c r="B4" s="373"/>
      <c r="C4" s="373"/>
      <c r="D4" s="373"/>
      <c r="E4" s="373"/>
      <c r="F4" s="373"/>
    </row>
    <row r="5" spans="1:6" ht="12.75" customHeight="1">
      <c r="A5" s="375" t="s">
        <v>47</v>
      </c>
      <c r="B5" s="375">
        <v>2013</v>
      </c>
      <c r="C5" s="375">
        <v>2014</v>
      </c>
      <c r="D5" s="375">
        <v>2015</v>
      </c>
      <c r="E5" s="375">
        <v>2016</v>
      </c>
      <c r="F5" s="375" t="s">
        <v>7</v>
      </c>
    </row>
    <row r="6" spans="1:6" ht="16.5" customHeight="1">
      <c r="A6" s="375"/>
      <c r="B6" s="375"/>
      <c r="C6" s="375"/>
      <c r="D6" s="375"/>
      <c r="E6" s="375"/>
      <c r="F6" s="375"/>
    </row>
    <row r="7" spans="1:6" s="9" customFormat="1" ht="16.5" customHeight="1">
      <c r="A7" s="22" t="s">
        <v>29</v>
      </c>
      <c r="B7" s="21">
        <f>SUM(B8:B19)</f>
        <v>4381651.130889999</v>
      </c>
      <c r="C7" s="21">
        <f>SUM(C8:C19)</f>
        <v>4509167.579369996</v>
      </c>
      <c r="D7" s="21">
        <f>SUM(D8:D19)</f>
        <v>4397563.706850003</v>
      </c>
      <c r="E7" s="21">
        <f>SUM(E8:E19)</f>
        <v>4669447.637659995</v>
      </c>
      <c r="F7" s="20">
        <f aca="true" t="shared" si="0" ref="F7:F19">(E7/D7-1)*100</f>
        <v>6.182603571756862</v>
      </c>
    </row>
    <row r="8" spans="1:6" ht="12.75" customHeight="1">
      <c r="A8" s="26" t="s">
        <v>44</v>
      </c>
      <c r="B8" s="3">
        <v>1665833.6451499981</v>
      </c>
      <c r="C8" s="3">
        <v>1729462.1970899992</v>
      </c>
      <c r="D8" s="3">
        <v>1653527.389579999</v>
      </c>
      <c r="E8" s="3">
        <v>1738155.5861899958</v>
      </c>
      <c r="F8" s="7">
        <f t="shared" si="0"/>
        <v>5.118040205641372</v>
      </c>
    </row>
    <row r="9" spans="1:6" ht="15">
      <c r="A9" s="26" t="s">
        <v>34</v>
      </c>
      <c r="B9" s="3">
        <v>1272488.344249998</v>
      </c>
      <c r="C9" s="3">
        <v>1279403.3717399992</v>
      </c>
      <c r="D9" s="3">
        <v>1290815.1581700079</v>
      </c>
      <c r="E9" s="3">
        <v>1455067.7056400003</v>
      </c>
      <c r="F9" s="7">
        <f t="shared" si="0"/>
        <v>12.724714799821047</v>
      </c>
    </row>
    <row r="10" spans="1:6" ht="15">
      <c r="A10" s="26" t="s">
        <v>41</v>
      </c>
      <c r="B10" s="3">
        <v>682720.3578400012</v>
      </c>
      <c r="C10" s="3">
        <v>700262.715249999</v>
      </c>
      <c r="D10" s="3">
        <v>737851.7501999985</v>
      </c>
      <c r="E10" s="3">
        <v>726480.6647599996</v>
      </c>
      <c r="F10" s="7">
        <f t="shared" si="0"/>
        <v>-1.5411070634333668</v>
      </c>
    </row>
    <row r="11" spans="1:6" ht="15">
      <c r="A11" s="26" t="s">
        <v>38</v>
      </c>
      <c r="B11" s="3">
        <v>340576.33255000034</v>
      </c>
      <c r="C11" s="3">
        <v>372294.65023999935</v>
      </c>
      <c r="D11" s="3">
        <v>354402.74318999844</v>
      </c>
      <c r="E11" s="3">
        <v>354863.46088999906</v>
      </c>
      <c r="F11" s="7">
        <f t="shared" si="0"/>
        <v>0.1299983447796249</v>
      </c>
    </row>
    <row r="12" spans="1:6" ht="15">
      <c r="A12" s="26" t="s">
        <v>35</v>
      </c>
      <c r="B12" s="3">
        <v>117075.00551000006</v>
      </c>
      <c r="C12" s="3">
        <v>81331.59672999998</v>
      </c>
      <c r="D12" s="3">
        <v>64593.46461000005</v>
      </c>
      <c r="E12" s="3">
        <v>83579.57841999998</v>
      </c>
      <c r="F12" s="7">
        <f t="shared" si="0"/>
        <v>29.393242682728914</v>
      </c>
    </row>
    <row r="13" spans="1:6" ht="15">
      <c r="A13" s="26" t="s">
        <v>42</v>
      </c>
      <c r="B13" s="3">
        <v>83615.43473999998</v>
      </c>
      <c r="C13" s="3">
        <v>83662.97065999982</v>
      </c>
      <c r="D13" s="3">
        <v>82974.9697999999</v>
      </c>
      <c r="E13" s="3">
        <v>88256.27111000005</v>
      </c>
      <c r="F13" s="7">
        <f t="shared" si="0"/>
        <v>6.364933090942992</v>
      </c>
    </row>
    <row r="14" spans="1:6" ht="15">
      <c r="A14" s="26" t="s">
        <v>43</v>
      </c>
      <c r="B14" s="3">
        <v>69708.05640000003</v>
      </c>
      <c r="C14" s="3">
        <v>89369.94914000003</v>
      </c>
      <c r="D14" s="3">
        <v>77328.71867</v>
      </c>
      <c r="E14" s="3">
        <v>70663.32670000002</v>
      </c>
      <c r="F14" s="7">
        <f t="shared" si="0"/>
        <v>-8.619555689839519</v>
      </c>
    </row>
    <row r="15" spans="1:6" ht="15">
      <c r="A15" s="26" t="s">
        <v>37</v>
      </c>
      <c r="B15" s="3">
        <v>36563.79544000003</v>
      </c>
      <c r="C15" s="3">
        <v>57334.11258000002</v>
      </c>
      <c r="D15" s="3">
        <v>56827.686440000034</v>
      </c>
      <c r="E15" s="3">
        <v>54857.39781999999</v>
      </c>
      <c r="F15" s="7">
        <f t="shared" si="0"/>
        <v>-3.467127985370866</v>
      </c>
    </row>
    <row r="16" spans="1:6" ht="15">
      <c r="A16" s="26" t="s">
        <v>39</v>
      </c>
      <c r="B16" s="3">
        <v>12389.693569999996</v>
      </c>
      <c r="C16" s="3">
        <v>36459.16487000001</v>
      </c>
      <c r="D16" s="3">
        <v>20634.18317</v>
      </c>
      <c r="E16" s="3">
        <v>31800.74771</v>
      </c>
      <c r="F16" s="7">
        <f t="shared" si="0"/>
        <v>54.116823757942825</v>
      </c>
    </row>
    <row r="17" spans="1:6" ht="15">
      <c r="A17" s="26" t="s">
        <v>36</v>
      </c>
      <c r="B17" s="3">
        <v>43045.31285999999</v>
      </c>
      <c r="C17" s="3">
        <v>42767.68952000002</v>
      </c>
      <c r="D17" s="3">
        <v>24781.36464000001</v>
      </c>
      <c r="E17" s="3">
        <v>24602.535049999984</v>
      </c>
      <c r="F17" s="7">
        <f t="shared" si="0"/>
        <v>-0.721629307335947</v>
      </c>
    </row>
    <row r="18" spans="1:6" ht="15">
      <c r="A18" s="26" t="s">
        <v>40</v>
      </c>
      <c r="B18" s="3">
        <v>19792.961120000007</v>
      </c>
      <c r="C18" s="3">
        <v>18427.858780000006</v>
      </c>
      <c r="D18" s="3">
        <v>18879.051980000007</v>
      </c>
      <c r="E18" s="3">
        <v>23535.29227999999</v>
      </c>
      <c r="F18" s="7">
        <f t="shared" si="0"/>
        <v>24.66352815243418</v>
      </c>
    </row>
    <row r="19" spans="1:6" ht="15">
      <c r="A19" s="19" t="s">
        <v>46</v>
      </c>
      <c r="B19" s="3">
        <v>37842.19146000035</v>
      </c>
      <c r="C19" s="3">
        <v>18391.302769997157</v>
      </c>
      <c r="D19" s="3">
        <v>14947.226399999112</v>
      </c>
      <c r="E19" s="3">
        <v>17585.07109000068</v>
      </c>
      <c r="F19" s="7">
        <f t="shared" si="0"/>
        <v>17.647720181730353</v>
      </c>
    </row>
    <row r="20" spans="2:6" ht="6.75" customHeight="1">
      <c r="B20" s="28"/>
      <c r="C20" s="28"/>
      <c r="D20" s="28"/>
      <c r="E20" s="28"/>
      <c r="F20" s="27"/>
    </row>
    <row r="21" spans="1:6" s="9" customFormat="1" ht="15">
      <c r="A21" s="22" t="s">
        <v>28</v>
      </c>
      <c r="B21" s="21">
        <f>SUM(B22:B33)</f>
        <v>2214727.1270100027</v>
      </c>
      <c r="C21" s="21">
        <f>SUM(C22:C33)</f>
        <v>2354365.470410004</v>
      </c>
      <c r="D21" s="21">
        <f>SUM(D22:D33)</f>
        <v>2246155.902290004</v>
      </c>
      <c r="E21" s="21">
        <f>SUM(E22:E33)</f>
        <v>2376290.768019996</v>
      </c>
      <c r="F21" s="20">
        <f aca="true" t="shared" si="1" ref="F21:F33">(E21/D21-1)*100</f>
        <v>5.793670225531411</v>
      </c>
    </row>
    <row r="22" spans="1:6" ht="15">
      <c r="A22" s="26" t="s">
        <v>44</v>
      </c>
      <c r="B22" s="3">
        <v>880550.9390700023</v>
      </c>
      <c r="C22" s="3">
        <v>1049847.7407700038</v>
      </c>
      <c r="D22" s="3">
        <v>1059209.584680004</v>
      </c>
      <c r="E22" s="3">
        <v>1114942.216329996</v>
      </c>
      <c r="F22" s="7">
        <f t="shared" si="1"/>
        <v>5.261718970077989</v>
      </c>
    </row>
    <row r="23" spans="1:6" ht="12.75" customHeight="1">
      <c r="A23" s="26" t="s">
        <v>34</v>
      </c>
      <c r="B23" s="3">
        <v>174588.97989000034</v>
      </c>
      <c r="C23" s="3">
        <v>182898.27565999984</v>
      </c>
      <c r="D23" s="3">
        <v>198008.45592000007</v>
      </c>
      <c r="E23" s="3">
        <v>198108.87679000027</v>
      </c>
      <c r="F23" s="7">
        <f t="shared" si="1"/>
        <v>0.050715445223592504</v>
      </c>
    </row>
    <row r="24" spans="1:6" ht="15">
      <c r="A24" s="26" t="s">
        <v>41</v>
      </c>
      <c r="B24" s="3">
        <v>280600.9790700002</v>
      </c>
      <c r="C24" s="3">
        <v>303581.3939100002</v>
      </c>
      <c r="D24" s="3">
        <v>275379.51260999974</v>
      </c>
      <c r="E24" s="3">
        <v>295381.47500999947</v>
      </c>
      <c r="F24" s="7">
        <f t="shared" si="1"/>
        <v>7.263417024173124</v>
      </c>
    </row>
    <row r="25" spans="1:6" ht="15">
      <c r="A25" s="26" t="s">
        <v>38</v>
      </c>
      <c r="B25" s="3">
        <v>49564.117550000046</v>
      </c>
      <c r="C25" s="3">
        <v>59670.73471999998</v>
      </c>
      <c r="D25" s="3">
        <v>53730.23333000001</v>
      </c>
      <c r="E25" s="3">
        <v>42872.37398000001</v>
      </c>
      <c r="F25" s="7">
        <f t="shared" si="1"/>
        <v>-20.20810012737757</v>
      </c>
    </row>
    <row r="26" spans="1:6" ht="15">
      <c r="A26" s="26" t="s">
        <v>35</v>
      </c>
      <c r="B26" s="3">
        <v>35177.44361999999</v>
      </c>
      <c r="C26" s="3">
        <v>42280.95762999996</v>
      </c>
      <c r="D26" s="3">
        <v>46485.79582</v>
      </c>
      <c r="E26" s="3">
        <v>38913.10288999999</v>
      </c>
      <c r="F26" s="7">
        <f t="shared" si="1"/>
        <v>-16.290337287808555</v>
      </c>
    </row>
    <row r="27" spans="1:6" ht="15">
      <c r="A27" s="26" t="s">
        <v>42</v>
      </c>
      <c r="B27" s="3">
        <v>2283.592880000001</v>
      </c>
      <c r="C27" s="3">
        <v>2235.9281300000007</v>
      </c>
      <c r="D27" s="3">
        <v>998.2251900000001</v>
      </c>
      <c r="E27" s="3">
        <v>3719.3569599999987</v>
      </c>
      <c r="F27" s="7">
        <f t="shared" si="1"/>
        <v>272.59698485468977</v>
      </c>
    </row>
    <row r="28" spans="1:6" ht="15">
      <c r="A28" s="26" t="s">
        <v>43</v>
      </c>
      <c r="B28" s="3">
        <v>90663.88612000011</v>
      </c>
      <c r="C28" s="3">
        <v>111994.71025</v>
      </c>
      <c r="D28" s="3">
        <v>115212.75156999985</v>
      </c>
      <c r="E28" s="3">
        <v>120025.89362999985</v>
      </c>
      <c r="F28" s="7">
        <f t="shared" si="1"/>
        <v>4.177612281983967</v>
      </c>
    </row>
    <row r="29" spans="1:6" ht="15">
      <c r="A29" s="26" t="s">
        <v>37</v>
      </c>
      <c r="B29" s="3">
        <v>54850.754669999944</v>
      </c>
      <c r="C29" s="3">
        <v>44989.32574999997</v>
      </c>
      <c r="D29" s="3">
        <v>61110.75254000004</v>
      </c>
      <c r="E29" s="3">
        <v>61861.55399000006</v>
      </c>
      <c r="F29" s="7">
        <f t="shared" si="1"/>
        <v>1.228591399702661</v>
      </c>
    </row>
    <row r="30" spans="1:6" ht="15">
      <c r="A30" s="26" t="s">
        <v>39</v>
      </c>
      <c r="B30" s="3">
        <v>2962.570199999999</v>
      </c>
      <c r="C30" s="3">
        <v>3751.5992900000006</v>
      </c>
      <c r="D30" s="3">
        <v>6533.81478</v>
      </c>
      <c r="E30" s="3">
        <v>7798.983300000002</v>
      </c>
      <c r="F30" s="7">
        <f t="shared" si="1"/>
        <v>19.363397381154446</v>
      </c>
    </row>
    <row r="31" spans="1:6" ht="15">
      <c r="A31" s="26" t="s">
        <v>36</v>
      </c>
      <c r="B31" s="3">
        <v>81617.51246000013</v>
      </c>
      <c r="C31" s="3">
        <v>86270.97082999998</v>
      </c>
      <c r="D31" s="3">
        <v>86646.00438999999</v>
      </c>
      <c r="E31" s="3">
        <v>82621.88495000012</v>
      </c>
      <c r="F31" s="7">
        <f t="shared" si="1"/>
        <v>-4.644321995376743</v>
      </c>
    </row>
    <row r="32" spans="1:6" ht="15">
      <c r="A32" s="26" t="s">
        <v>40</v>
      </c>
      <c r="B32" s="3">
        <v>377225.3977499999</v>
      </c>
      <c r="C32" s="3">
        <v>215689.41776000033</v>
      </c>
      <c r="D32" s="3">
        <v>196014.52876999983</v>
      </c>
      <c r="E32" s="3">
        <v>218299.1414599998</v>
      </c>
      <c r="F32" s="7">
        <f t="shared" si="1"/>
        <v>11.36885761980857</v>
      </c>
    </row>
    <row r="33" spans="1:6" ht="15">
      <c r="A33" s="26" t="s">
        <v>46</v>
      </c>
      <c r="B33" s="3">
        <v>184640.95372999972</v>
      </c>
      <c r="C33" s="3">
        <v>251154.41570999986</v>
      </c>
      <c r="D33" s="3">
        <v>146826.24269000068</v>
      </c>
      <c r="E33" s="3">
        <v>191745.90873000072</v>
      </c>
      <c r="F33" s="7">
        <f t="shared" si="1"/>
        <v>30.593758456954113</v>
      </c>
    </row>
    <row r="34" spans="1:6" ht="4.5" customHeight="1">
      <c r="A34" s="26"/>
      <c r="B34" s="3"/>
      <c r="C34" s="3"/>
      <c r="D34" s="3"/>
      <c r="E34" s="3"/>
      <c r="F34" s="7"/>
    </row>
    <row r="35" spans="1:6" s="9" customFormat="1" ht="15">
      <c r="A35" s="22" t="s">
        <v>45</v>
      </c>
      <c r="B35" s="21">
        <f aca="true" t="shared" si="2" ref="B35:E47">+B7-B21</f>
        <v>2166924.003879996</v>
      </c>
      <c r="C35" s="21">
        <f t="shared" si="2"/>
        <v>2154802.108959992</v>
      </c>
      <c r="D35" s="21">
        <f t="shared" si="2"/>
        <v>2151407.8045599996</v>
      </c>
      <c r="E35" s="21">
        <f t="shared" si="2"/>
        <v>2293156.869639999</v>
      </c>
      <c r="F35" s="20">
        <f aca="true" t="shared" si="3" ref="F35:F47">(E35/D35-1)*100</f>
        <v>6.588665560269691</v>
      </c>
    </row>
    <row r="36" spans="1:6" ht="15">
      <c r="A36" s="26" t="str">
        <f aca="true" t="shared" si="4" ref="A36:A47">+A22</f>
        <v>America del Norte (TLCAN)</v>
      </c>
      <c r="B36" s="3">
        <f t="shared" si="2"/>
        <v>785282.7060799958</v>
      </c>
      <c r="C36" s="3">
        <f t="shared" si="2"/>
        <v>679614.4563199955</v>
      </c>
      <c r="D36" s="3">
        <f t="shared" si="2"/>
        <v>594317.804899995</v>
      </c>
      <c r="E36" s="3">
        <f t="shared" si="2"/>
        <v>623213.3698599997</v>
      </c>
      <c r="F36" s="7">
        <f t="shared" si="3"/>
        <v>4.861971948638999</v>
      </c>
    </row>
    <row r="37" spans="1:6" ht="15">
      <c r="A37" s="26" t="str">
        <f t="shared" si="4"/>
        <v>Unión Europea (27)</v>
      </c>
      <c r="B37" s="3">
        <f t="shared" si="2"/>
        <v>1097899.3643599977</v>
      </c>
      <c r="C37" s="3">
        <f t="shared" si="2"/>
        <v>1096505.0960799993</v>
      </c>
      <c r="D37" s="3">
        <f t="shared" si="2"/>
        <v>1092806.7022500078</v>
      </c>
      <c r="E37" s="3">
        <f t="shared" si="2"/>
        <v>1256958.82885</v>
      </c>
      <c r="F37" s="7">
        <f t="shared" si="3"/>
        <v>15.021149326959215</v>
      </c>
    </row>
    <row r="38" spans="1:6" ht="12.75" customHeight="1">
      <c r="A38" s="26" t="str">
        <f t="shared" si="4"/>
        <v>Centroamerica</v>
      </c>
      <c r="B38" s="3">
        <f t="shared" si="2"/>
        <v>402119.37877000106</v>
      </c>
      <c r="C38" s="3">
        <f t="shared" si="2"/>
        <v>396681.32133999874</v>
      </c>
      <c r="D38" s="3">
        <f t="shared" si="2"/>
        <v>462472.23758999875</v>
      </c>
      <c r="E38" s="3">
        <f t="shared" si="2"/>
        <v>431099.18975000014</v>
      </c>
      <c r="F38" s="7">
        <f t="shared" si="3"/>
        <v>-6.7837689032940744</v>
      </c>
    </row>
    <row r="39" spans="1:6" ht="15">
      <c r="A39" s="26" t="str">
        <f t="shared" si="4"/>
        <v>Otros de América</v>
      </c>
      <c r="B39" s="3">
        <f t="shared" si="2"/>
        <v>291012.2150000003</v>
      </c>
      <c r="C39" s="3">
        <f t="shared" si="2"/>
        <v>312623.91551999934</v>
      </c>
      <c r="D39" s="3">
        <f t="shared" si="2"/>
        <v>300672.5098599984</v>
      </c>
      <c r="E39" s="3">
        <f t="shared" si="2"/>
        <v>311991.086909999</v>
      </c>
      <c r="F39" s="7">
        <f t="shared" si="3"/>
        <v>3.7644203173980983</v>
      </c>
    </row>
    <row r="40" spans="1:6" ht="15">
      <c r="A40" s="26" t="str">
        <f t="shared" si="4"/>
        <v>Resto de Asia</v>
      </c>
      <c r="B40" s="3">
        <f t="shared" si="2"/>
        <v>81897.56189000007</v>
      </c>
      <c r="C40" s="3">
        <f t="shared" si="2"/>
        <v>39050.639100000015</v>
      </c>
      <c r="D40" s="3">
        <f t="shared" si="2"/>
        <v>18107.668790000047</v>
      </c>
      <c r="E40" s="3">
        <f t="shared" si="2"/>
        <v>44666.47552999999</v>
      </c>
      <c r="F40" s="7">
        <f t="shared" si="3"/>
        <v>146.67159559858436</v>
      </c>
    </row>
    <row r="41" spans="1:6" ht="15">
      <c r="A41" s="26" t="str">
        <f t="shared" si="4"/>
        <v>CARICOM</v>
      </c>
      <c r="B41" s="3">
        <f t="shared" si="2"/>
        <v>81331.84185999999</v>
      </c>
      <c r="C41" s="3">
        <f t="shared" si="2"/>
        <v>81427.04252999982</v>
      </c>
      <c r="D41" s="3">
        <f t="shared" si="2"/>
        <v>81976.7446099999</v>
      </c>
      <c r="E41" s="3">
        <f t="shared" si="2"/>
        <v>84536.91415000004</v>
      </c>
      <c r="F41" s="7">
        <f t="shared" si="3"/>
        <v>3.1230436780333326</v>
      </c>
    </row>
    <row r="42" spans="1:6" ht="15">
      <c r="A42" s="26" t="str">
        <f t="shared" si="4"/>
        <v>Asia Oriental</v>
      </c>
      <c r="B42" s="3">
        <f t="shared" si="2"/>
        <v>-20955.82972000008</v>
      </c>
      <c r="C42" s="3">
        <f t="shared" si="2"/>
        <v>-22624.761109999978</v>
      </c>
      <c r="D42" s="3">
        <f t="shared" si="2"/>
        <v>-37884.032899999846</v>
      </c>
      <c r="E42" s="3">
        <f t="shared" si="2"/>
        <v>-49362.566929999826</v>
      </c>
      <c r="F42" s="7">
        <f t="shared" si="3"/>
        <v>30.299134361695756</v>
      </c>
    </row>
    <row r="43" spans="1:6" ht="15">
      <c r="A43" s="26" t="str">
        <f t="shared" si="4"/>
        <v>Otros de Europa</v>
      </c>
      <c r="B43" s="3">
        <f t="shared" si="2"/>
        <v>-18286.959229999913</v>
      </c>
      <c r="C43" s="3">
        <f t="shared" si="2"/>
        <v>12344.786830000055</v>
      </c>
      <c r="D43" s="3">
        <f t="shared" si="2"/>
        <v>-4283.066100000004</v>
      </c>
      <c r="E43" s="3">
        <f t="shared" si="2"/>
        <v>-7004.1561700000675</v>
      </c>
      <c r="F43" s="7">
        <f t="shared" si="3"/>
        <v>63.53135829493879</v>
      </c>
    </row>
    <row r="44" spans="1:6" ht="15">
      <c r="A44" s="26" t="str">
        <f t="shared" si="4"/>
        <v>Oceanía</v>
      </c>
      <c r="B44" s="3">
        <f t="shared" si="2"/>
        <v>9427.123369999998</v>
      </c>
      <c r="C44" s="3">
        <f t="shared" si="2"/>
        <v>32707.565580000006</v>
      </c>
      <c r="D44" s="3">
        <f t="shared" si="2"/>
        <v>14100.36839</v>
      </c>
      <c r="E44" s="3">
        <f t="shared" si="2"/>
        <v>24001.764409999996</v>
      </c>
      <c r="F44" s="7">
        <f t="shared" si="3"/>
        <v>70.22083215231511</v>
      </c>
    </row>
    <row r="45" spans="1:6" ht="15">
      <c r="A45" s="26" t="str">
        <f t="shared" si="4"/>
        <v>Region Andina</v>
      </c>
      <c r="B45" s="3">
        <f t="shared" si="2"/>
        <v>-38572.19960000014</v>
      </c>
      <c r="C45" s="3">
        <f t="shared" si="2"/>
        <v>-43503.281309999955</v>
      </c>
      <c r="D45" s="3">
        <f t="shared" si="2"/>
        <v>-61864.63974999997</v>
      </c>
      <c r="E45" s="3">
        <f t="shared" si="2"/>
        <v>-58019.34990000014</v>
      </c>
      <c r="F45" s="7">
        <f t="shared" si="3"/>
        <v>-6.215650597076072</v>
      </c>
    </row>
    <row r="46" spans="1:6" ht="15">
      <c r="A46" s="26" t="str">
        <f t="shared" si="4"/>
        <v>Cono Sur</v>
      </c>
      <c r="B46" s="3">
        <f t="shared" si="2"/>
        <v>-357432.4366299999</v>
      </c>
      <c r="C46" s="3">
        <f t="shared" si="2"/>
        <v>-197261.55898000032</v>
      </c>
      <c r="D46" s="3">
        <f t="shared" si="2"/>
        <v>-177135.4767899998</v>
      </c>
      <c r="E46" s="3">
        <f t="shared" si="2"/>
        <v>-194763.84917999982</v>
      </c>
      <c r="F46" s="7">
        <f t="shared" si="3"/>
        <v>9.951915172192782</v>
      </c>
    </row>
    <row r="47" spans="1:6" ht="15">
      <c r="A47" s="26" t="str">
        <f t="shared" si="4"/>
        <v>Otros</v>
      </c>
      <c r="B47" s="3">
        <f t="shared" si="2"/>
        <v>-146798.76226999937</v>
      </c>
      <c r="C47" s="3">
        <f t="shared" si="2"/>
        <v>-232763.1129400027</v>
      </c>
      <c r="D47" s="3">
        <f t="shared" si="2"/>
        <v>-131879.01629000157</v>
      </c>
      <c r="E47" s="3">
        <f t="shared" si="2"/>
        <v>-174160.83764000004</v>
      </c>
      <c r="F47" s="7">
        <f t="shared" si="3"/>
        <v>32.061068196794</v>
      </c>
    </row>
    <row r="48" spans="1:6" ht="15">
      <c r="A48" s="18"/>
      <c r="B48" s="18"/>
      <c r="C48" s="18"/>
      <c r="D48" s="18"/>
      <c r="E48" s="18"/>
      <c r="F48" s="18"/>
    </row>
    <row r="49" spans="1:5" ht="14.25" customHeight="1">
      <c r="A49" s="4" t="s">
        <v>0</v>
      </c>
      <c r="B49" s="3"/>
      <c r="C49" s="3"/>
      <c r="D49" s="3"/>
      <c r="E49" s="3"/>
    </row>
    <row r="50" spans="2:6" ht="15">
      <c r="B50" s="3"/>
      <c r="C50" s="3"/>
      <c r="D50" s="3"/>
      <c r="E50" s="3"/>
      <c r="F50" s="9"/>
    </row>
  </sheetData>
  <sheetProtection/>
  <mergeCells count="9">
    <mergeCell ref="A5:A6"/>
    <mergeCell ref="F5:F6"/>
    <mergeCell ref="A2:F2"/>
    <mergeCell ref="A3:F3"/>
    <mergeCell ref="A4:F4"/>
    <mergeCell ref="B5:B6"/>
    <mergeCell ref="C5:C6"/>
    <mergeCell ref="D5:D6"/>
    <mergeCell ref="E5:E6"/>
  </mergeCells>
  <printOptions horizontalCentered="1" verticalCentered="1"/>
  <pageMargins left="0.7874015748031497" right="0.7874015748031497" top="0.5511811023622047" bottom="0.5118110236220472" header="0" footer="0"/>
  <pageSetup horizontalDpi="360" verticalDpi="360" orientation="landscape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selection activeCell="A14" sqref="A14"/>
    </sheetView>
  </sheetViews>
  <sheetFormatPr defaultColWidth="10.00390625" defaultRowHeight="12.75"/>
  <cols>
    <col min="1" max="1" width="19.875" style="1" customWidth="1"/>
    <col min="2" max="5" width="12.375" style="1" customWidth="1"/>
    <col min="6" max="6" width="11.75390625" style="1" customWidth="1"/>
    <col min="7" max="7" width="14.375" style="1" customWidth="1"/>
    <col min="8" max="16384" width="10.00390625" style="1" customWidth="1"/>
  </cols>
  <sheetData>
    <row r="1" spans="2:5" ht="15">
      <c r="B1" s="3"/>
      <c r="C1" s="3"/>
      <c r="D1" s="3"/>
      <c r="E1" s="3"/>
    </row>
    <row r="2" spans="1:7" ht="15">
      <c r="A2" s="373" t="s">
        <v>345</v>
      </c>
      <c r="B2" s="373"/>
      <c r="C2" s="373"/>
      <c r="D2" s="373"/>
      <c r="E2" s="373"/>
      <c r="F2" s="373"/>
      <c r="G2" s="373"/>
    </row>
    <row r="3" spans="1:7" ht="15">
      <c r="A3" s="373" t="s">
        <v>344</v>
      </c>
      <c r="B3" s="373"/>
      <c r="C3" s="373"/>
      <c r="D3" s="373"/>
      <c r="E3" s="373"/>
      <c r="F3" s="373"/>
      <c r="G3" s="373"/>
    </row>
    <row r="4" spans="1:7" ht="15">
      <c r="A4" s="373" t="s">
        <v>8</v>
      </c>
      <c r="B4" s="373"/>
      <c r="C4" s="373"/>
      <c r="D4" s="373"/>
      <c r="E4" s="373"/>
      <c r="F4" s="373"/>
      <c r="G4" s="373"/>
    </row>
    <row r="5" spans="1:6" ht="15">
      <c r="A5" s="23"/>
      <c r="B5" s="23"/>
      <c r="C5" s="23"/>
      <c r="D5" s="23"/>
      <c r="E5" s="23"/>
      <c r="F5" s="23"/>
    </row>
    <row r="6" spans="1:7" ht="12.75" customHeight="1">
      <c r="A6" s="377" t="s">
        <v>198</v>
      </c>
      <c r="B6" s="378">
        <v>2013</v>
      </c>
      <c r="C6" s="378">
        <v>2014</v>
      </c>
      <c r="D6" s="378">
        <v>2015</v>
      </c>
      <c r="E6" s="378">
        <v>2016</v>
      </c>
      <c r="F6" s="375" t="s">
        <v>7</v>
      </c>
      <c r="G6" s="379" t="s">
        <v>157</v>
      </c>
    </row>
    <row r="7" spans="1:7" ht="16.5" customHeight="1">
      <c r="A7" s="377"/>
      <c r="B7" s="378"/>
      <c r="C7" s="378"/>
      <c r="D7" s="378"/>
      <c r="E7" s="378"/>
      <c r="F7" s="375"/>
      <c r="G7" s="379"/>
    </row>
    <row r="8" spans="1:7" s="9" customFormat="1" ht="12.75" customHeight="1">
      <c r="A8" s="3" t="s">
        <v>197</v>
      </c>
      <c r="B8" s="3">
        <v>653375.0827400013</v>
      </c>
      <c r="C8" s="3">
        <v>790137.4044300017</v>
      </c>
      <c r="D8" s="3">
        <v>824461.9568800016</v>
      </c>
      <c r="E8" s="3">
        <v>902316.2000799984</v>
      </c>
      <c r="F8" s="43">
        <f aca="true" t="shared" si="0" ref="F8:F27">(E8/D8-1)*100</f>
        <v>9.443036461575428</v>
      </c>
      <c r="G8" s="43">
        <f aca="true" t="shared" si="1" ref="G8:G27">(E8/$E$29)*100</f>
        <v>37.97162418940161</v>
      </c>
    </row>
    <row r="9" spans="1:7" ht="12.75" customHeight="1">
      <c r="A9" s="3" t="s">
        <v>188</v>
      </c>
      <c r="B9" s="3">
        <v>143046.71399999977</v>
      </c>
      <c r="C9" s="3">
        <v>148413.96400999994</v>
      </c>
      <c r="D9" s="3">
        <v>145080.56645999983</v>
      </c>
      <c r="E9" s="3">
        <v>141273.45486999972</v>
      </c>
      <c r="F9" s="43">
        <f t="shared" si="0"/>
        <v>-2.6241361492407522</v>
      </c>
      <c r="G9" s="43">
        <f t="shared" si="1"/>
        <v>5.945124930469405</v>
      </c>
    </row>
    <row r="10" spans="1:7" ht="15">
      <c r="A10" s="3" t="s">
        <v>194</v>
      </c>
      <c r="B10" s="3">
        <v>97135.6523400001</v>
      </c>
      <c r="C10" s="3">
        <v>121594.88303</v>
      </c>
      <c r="D10" s="3">
        <v>101308.92325999997</v>
      </c>
      <c r="E10" s="3">
        <v>114628.07214000008</v>
      </c>
      <c r="F10" s="43">
        <f t="shared" si="0"/>
        <v>13.147063902572276</v>
      </c>
      <c r="G10" s="43">
        <f t="shared" si="1"/>
        <v>4.823823485015344</v>
      </c>
    </row>
    <row r="11" spans="1:7" ht="15">
      <c r="A11" s="3" t="s">
        <v>179</v>
      </c>
      <c r="B11" s="3">
        <v>75154.55002000008</v>
      </c>
      <c r="C11" s="3">
        <v>99344.03262000009</v>
      </c>
      <c r="D11" s="3">
        <v>102278.16855999995</v>
      </c>
      <c r="E11" s="3">
        <v>105251.02714000002</v>
      </c>
      <c r="F11" s="43">
        <f t="shared" si="0"/>
        <v>2.9066404119820533</v>
      </c>
      <c r="G11" s="43">
        <f t="shared" si="1"/>
        <v>4.429214999968149</v>
      </c>
    </row>
    <row r="12" spans="1:7" ht="15">
      <c r="A12" s="3" t="s">
        <v>170</v>
      </c>
      <c r="B12" s="3">
        <v>74638.60402000006</v>
      </c>
      <c r="C12" s="3">
        <v>81356.45042999988</v>
      </c>
      <c r="D12" s="3">
        <v>88103.76231000015</v>
      </c>
      <c r="E12" s="3">
        <v>102880.29493999993</v>
      </c>
      <c r="F12" s="43">
        <f t="shared" si="0"/>
        <v>16.771738507610333</v>
      </c>
      <c r="G12" s="43">
        <f t="shared" si="1"/>
        <v>4.329448917807444</v>
      </c>
    </row>
    <row r="13" spans="1:7" ht="15">
      <c r="A13" s="3" t="s">
        <v>193</v>
      </c>
      <c r="B13" s="3">
        <v>98299.45964</v>
      </c>
      <c r="C13" s="3">
        <v>102879.7434299999</v>
      </c>
      <c r="D13" s="3">
        <v>97198.51671000021</v>
      </c>
      <c r="E13" s="3">
        <v>96664.45188999994</v>
      </c>
      <c r="F13" s="43">
        <f t="shared" si="0"/>
        <v>-0.5494577881200668</v>
      </c>
      <c r="G13" s="43">
        <f t="shared" si="1"/>
        <v>4.067871372935726</v>
      </c>
    </row>
    <row r="14" spans="1:7" ht="15">
      <c r="A14" s="3" t="s">
        <v>181</v>
      </c>
      <c r="B14" s="3">
        <v>86160.76822</v>
      </c>
      <c r="C14" s="3">
        <v>111863.2306500001</v>
      </c>
      <c r="D14" s="3">
        <v>91002.92129000001</v>
      </c>
      <c r="E14" s="3">
        <v>71988.85088000006</v>
      </c>
      <c r="F14" s="43">
        <f t="shared" si="0"/>
        <v>-20.893912129927795</v>
      </c>
      <c r="G14" s="43">
        <f t="shared" si="1"/>
        <v>3.0294630543038945</v>
      </c>
    </row>
    <row r="15" spans="1:7" ht="15">
      <c r="A15" s="3" t="s">
        <v>186</v>
      </c>
      <c r="B15" s="3">
        <v>40990.201300000015</v>
      </c>
      <c r="C15" s="3">
        <v>46361.19139999998</v>
      </c>
      <c r="D15" s="3">
        <v>45233.64513000002</v>
      </c>
      <c r="E15" s="3">
        <v>45552.50414</v>
      </c>
      <c r="F15" s="43">
        <f t="shared" si="0"/>
        <v>0.7049155757480774</v>
      </c>
      <c r="G15" s="43">
        <f t="shared" si="1"/>
        <v>1.9169583433577801</v>
      </c>
    </row>
    <row r="16" spans="1:7" s="9" customFormat="1" ht="15">
      <c r="A16" s="3" t="s">
        <v>239</v>
      </c>
      <c r="B16" s="3">
        <v>80422.97435000005</v>
      </c>
      <c r="C16" s="3">
        <v>31018.578969999973</v>
      </c>
      <c r="D16" s="3">
        <v>58862.40880999998</v>
      </c>
      <c r="E16" s="3">
        <v>43429.01870999995</v>
      </c>
      <c r="F16" s="43">
        <f t="shared" si="0"/>
        <v>-26.219433441497365</v>
      </c>
      <c r="G16" s="43">
        <f t="shared" si="1"/>
        <v>1.827596996733966</v>
      </c>
    </row>
    <row r="17" spans="1:7" ht="15">
      <c r="A17" s="3" t="s">
        <v>243</v>
      </c>
      <c r="B17" s="3">
        <v>48866.503810000046</v>
      </c>
      <c r="C17" s="3">
        <v>51239.54915</v>
      </c>
      <c r="D17" s="3">
        <v>49329.90690999996</v>
      </c>
      <c r="E17" s="3">
        <v>41893.740430000034</v>
      </c>
      <c r="F17" s="43">
        <f t="shared" si="0"/>
        <v>-15.07435741479678</v>
      </c>
      <c r="G17" s="43">
        <f t="shared" si="1"/>
        <v>1.7629888140712373</v>
      </c>
    </row>
    <row r="18" spans="1:7" ht="15">
      <c r="A18" s="3" t="s">
        <v>189</v>
      </c>
      <c r="B18" s="3">
        <v>32359.827320000004</v>
      </c>
      <c r="C18" s="3">
        <v>34381.928140000055</v>
      </c>
      <c r="D18" s="3">
        <v>40797.60026000013</v>
      </c>
      <c r="E18" s="3">
        <v>39504.32608999993</v>
      </c>
      <c r="F18" s="43">
        <f t="shared" si="0"/>
        <v>-3.1699760813338473</v>
      </c>
      <c r="G18" s="43">
        <f t="shared" si="1"/>
        <v>1.6624365427685532</v>
      </c>
    </row>
    <row r="19" spans="1:7" ht="12.75" customHeight="1">
      <c r="A19" s="3" t="s">
        <v>192</v>
      </c>
      <c r="B19" s="3">
        <v>41746.68321000003</v>
      </c>
      <c r="C19" s="3">
        <v>57719.42864999997</v>
      </c>
      <c r="D19" s="3">
        <v>50893.52893000002</v>
      </c>
      <c r="E19" s="3">
        <v>38794.80002</v>
      </c>
      <c r="F19" s="43">
        <f t="shared" si="0"/>
        <v>-23.77262721679382</v>
      </c>
      <c r="G19" s="43">
        <f t="shared" si="1"/>
        <v>1.632577988438894</v>
      </c>
    </row>
    <row r="20" spans="1:7" ht="15">
      <c r="A20" s="3" t="s">
        <v>187</v>
      </c>
      <c r="B20" s="3">
        <v>44175.66578999998</v>
      </c>
      <c r="C20" s="3">
        <v>32745.576050000018</v>
      </c>
      <c r="D20" s="3">
        <v>31638.427509999972</v>
      </c>
      <c r="E20" s="3">
        <v>38536.44683999999</v>
      </c>
      <c r="F20" s="43">
        <f t="shared" si="0"/>
        <v>21.802661740441298</v>
      </c>
      <c r="G20" s="43">
        <f t="shared" si="1"/>
        <v>1.6217058686008288</v>
      </c>
    </row>
    <row r="21" spans="1:7" ht="12.75" customHeight="1">
      <c r="A21" s="3" t="s">
        <v>176</v>
      </c>
      <c r="B21" s="3">
        <v>23941.93155000001</v>
      </c>
      <c r="C21" s="3">
        <v>28826.673219999993</v>
      </c>
      <c r="D21" s="3">
        <v>33496.52199</v>
      </c>
      <c r="E21" s="3">
        <v>37510.704229999996</v>
      </c>
      <c r="F21" s="43">
        <f t="shared" si="0"/>
        <v>11.983877732734104</v>
      </c>
      <c r="G21" s="43">
        <f t="shared" si="1"/>
        <v>1.5785401658255462</v>
      </c>
    </row>
    <row r="22" spans="1:7" ht="15">
      <c r="A22" s="3" t="s">
        <v>196</v>
      </c>
      <c r="B22" s="3">
        <v>29119.703409999995</v>
      </c>
      <c r="C22" s="3">
        <v>31725.183550000016</v>
      </c>
      <c r="D22" s="3">
        <v>38329.53353000001</v>
      </c>
      <c r="E22" s="3">
        <v>35113.33636999998</v>
      </c>
      <c r="F22" s="43">
        <f t="shared" si="0"/>
        <v>-8.390911299462466</v>
      </c>
      <c r="G22" s="43">
        <f t="shared" si="1"/>
        <v>1.4776531913751265</v>
      </c>
    </row>
    <row r="23" spans="1:7" s="9" customFormat="1" ht="15">
      <c r="A23" s="3" t="s">
        <v>185</v>
      </c>
      <c r="B23" s="3">
        <v>26772.06719000002</v>
      </c>
      <c r="C23" s="3">
        <v>25093.539020000033</v>
      </c>
      <c r="D23" s="3">
        <v>21100.242780000015</v>
      </c>
      <c r="E23" s="3">
        <v>28382.212780000038</v>
      </c>
      <c r="F23" s="43">
        <f t="shared" si="0"/>
        <v>34.511309068454324</v>
      </c>
      <c r="G23" s="43">
        <f t="shared" si="1"/>
        <v>1.1943914087436796</v>
      </c>
    </row>
    <row r="24" spans="1:7" ht="15">
      <c r="A24" s="3" t="s">
        <v>282</v>
      </c>
      <c r="B24" s="3">
        <v>12254.197489999997</v>
      </c>
      <c r="C24" s="3">
        <v>18115.98402999999</v>
      </c>
      <c r="D24" s="3">
        <v>19209.774129999994</v>
      </c>
      <c r="E24" s="3">
        <v>27442.821769999995</v>
      </c>
      <c r="F24" s="43">
        <f t="shared" si="0"/>
        <v>42.85863844251252</v>
      </c>
      <c r="G24" s="43">
        <f t="shared" si="1"/>
        <v>1.1548595878637469</v>
      </c>
    </row>
    <row r="25" spans="1:7" ht="15">
      <c r="A25" s="3" t="s">
        <v>281</v>
      </c>
      <c r="B25" s="3">
        <v>123390.08474000005</v>
      </c>
      <c r="C25" s="3">
        <v>33609.44756999999</v>
      </c>
      <c r="D25" s="3">
        <v>28461.349850000006</v>
      </c>
      <c r="E25" s="3">
        <v>27116.364660000014</v>
      </c>
      <c r="F25" s="43">
        <f t="shared" si="0"/>
        <v>-4.725654956945025</v>
      </c>
      <c r="G25" s="43">
        <f t="shared" si="1"/>
        <v>1.1411214917353847</v>
      </c>
    </row>
    <row r="26" spans="1:7" ht="12.75" customHeight="1">
      <c r="A26" s="3" t="s">
        <v>342</v>
      </c>
      <c r="B26" s="3">
        <v>13023.59528</v>
      </c>
      <c r="C26" s="3">
        <v>18282.98563000001</v>
      </c>
      <c r="D26" s="3">
        <v>17657.358829999997</v>
      </c>
      <c r="E26" s="3">
        <v>24391.237450000004</v>
      </c>
      <c r="F26" s="43">
        <f t="shared" si="0"/>
        <v>38.136386561726844</v>
      </c>
      <c r="G26" s="43">
        <f t="shared" si="1"/>
        <v>1.0264416197822284</v>
      </c>
    </row>
    <row r="27" spans="1:7" ht="15">
      <c r="A27" s="75" t="s">
        <v>46</v>
      </c>
      <c r="B27" s="3">
        <v>469852.8605899997</v>
      </c>
      <c r="C27" s="3">
        <v>489655.6964300005</v>
      </c>
      <c r="D27" s="3">
        <v>361710.7881600009</v>
      </c>
      <c r="E27" s="3">
        <v>413620.9025899987</v>
      </c>
      <c r="F27" s="43">
        <f t="shared" si="0"/>
        <v>14.35127624864636</v>
      </c>
      <c r="G27" s="43">
        <f t="shared" si="1"/>
        <v>17.40615703080146</v>
      </c>
    </row>
    <row r="28" spans="1:7" ht="6.75" customHeight="1">
      <c r="A28" s="75"/>
      <c r="B28" s="3"/>
      <c r="C28" s="3"/>
      <c r="D28" s="3"/>
      <c r="E28" s="3"/>
      <c r="F28" s="43"/>
      <c r="G28" s="43"/>
    </row>
    <row r="29" spans="1:7" s="9" customFormat="1" ht="15">
      <c r="A29" s="148" t="s">
        <v>117</v>
      </c>
      <c r="B29" s="52">
        <f>SUM(B8:B27)</f>
        <v>2214727.1270100013</v>
      </c>
      <c r="C29" s="52">
        <f>SUM(C8:C27)</f>
        <v>2354365.470410002</v>
      </c>
      <c r="D29" s="52">
        <f>SUM(D8:D27)</f>
        <v>2246155.902290003</v>
      </c>
      <c r="E29" s="52">
        <f>SUM(E8:E27)</f>
        <v>2376290.7680199966</v>
      </c>
      <c r="F29" s="73">
        <f>(E29/D29-1)*100</f>
        <v>5.793670225531478</v>
      </c>
      <c r="G29" s="73">
        <f>(E29/$E$29)*100</f>
        <v>100</v>
      </c>
    </row>
    <row r="30" spans="1:5" ht="12.75" customHeight="1">
      <c r="A30" s="1" t="s">
        <v>172</v>
      </c>
      <c r="B30" s="3"/>
      <c r="C30" s="3"/>
      <c r="D30" s="3"/>
      <c r="E30" s="3"/>
    </row>
    <row r="31" spans="1:5" ht="15">
      <c r="A31" s="4" t="s">
        <v>0</v>
      </c>
      <c r="B31" s="3"/>
      <c r="C31" s="3"/>
      <c r="D31" s="3"/>
      <c r="E31" s="3"/>
    </row>
    <row r="34" spans="2:5" ht="15">
      <c r="B34" s="3"/>
      <c r="C34" s="3"/>
      <c r="D34" s="3"/>
      <c r="E34" s="3"/>
    </row>
    <row r="35" spans="2:5" ht="15">
      <c r="B35" s="147"/>
      <c r="C35" s="147"/>
      <c r="D35" s="147"/>
      <c r="E35" s="147"/>
    </row>
    <row r="36" spans="2:5" ht="15">
      <c r="B36" s="147"/>
      <c r="C36" s="147"/>
      <c r="D36" s="147"/>
      <c r="E36" s="147"/>
    </row>
    <row r="37" spans="2:5" ht="15">
      <c r="B37" s="3"/>
      <c r="C37" s="3"/>
      <c r="D37" s="3"/>
      <c r="E37" s="3"/>
    </row>
  </sheetData>
  <sheetProtection/>
  <mergeCells count="10">
    <mergeCell ref="G6:G7"/>
    <mergeCell ref="A2:G2"/>
    <mergeCell ref="A3:G3"/>
    <mergeCell ref="A4:G4"/>
    <mergeCell ref="A6:A7"/>
    <mergeCell ref="F6:F7"/>
    <mergeCell ref="B6:B7"/>
    <mergeCell ref="C6:C7"/>
    <mergeCell ref="D6:D7"/>
    <mergeCell ref="E6:E7"/>
  </mergeCells>
  <printOptions/>
  <pageMargins left="0.75" right="0.44" top="1" bottom="1" header="0" footer="0"/>
  <pageSetup horizontalDpi="360" verticalDpi="36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C11" sqref="C11"/>
    </sheetView>
  </sheetViews>
  <sheetFormatPr defaultColWidth="10.00390625" defaultRowHeight="12.75"/>
  <cols>
    <col min="1" max="1" width="13.375" style="149" customWidth="1"/>
    <col min="2" max="2" width="23.375" style="120" customWidth="1"/>
    <col min="3" max="6" width="11.50390625" style="120" customWidth="1"/>
    <col min="7" max="7" width="10.375" style="120" customWidth="1"/>
    <col min="8" max="8" width="13.75390625" style="120" customWidth="1"/>
    <col min="9" max="16384" width="10.00390625" style="120" customWidth="1"/>
  </cols>
  <sheetData>
    <row r="1" ht="15">
      <c r="A1" s="163"/>
    </row>
    <row r="2" spans="1:8" ht="15">
      <c r="A2" s="390" t="s">
        <v>370</v>
      </c>
      <c r="B2" s="390"/>
      <c r="C2" s="390"/>
      <c r="D2" s="390"/>
      <c r="E2" s="390"/>
      <c r="F2" s="390"/>
      <c r="G2" s="390"/>
      <c r="H2" s="390"/>
    </row>
    <row r="3" spans="1:8" ht="15.75" customHeight="1">
      <c r="A3" s="390" t="s">
        <v>369</v>
      </c>
      <c r="B3" s="390"/>
      <c r="C3" s="390"/>
      <c r="D3" s="390"/>
      <c r="E3" s="390"/>
      <c r="F3" s="390"/>
      <c r="G3" s="390"/>
      <c r="H3" s="390"/>
    </row>
    <row r="4" spans="1:8" ht="15">
      <c r="A4" s="390" t="s">
        <v>8</v>
      </c>
      <c r="B4" s="390"/>
      <c r="C4" s="390"/>
      <c r="D4" s="390"/>
      <c r="E4" s="390"/>
      <c r="F4" s="390"/>
      <c r="G4" s="390"/>
      <c r="H4" s="390"/>
    </row>
    <row r="5" spans="1:8" ht="12.75" customHeight="1">
      <c r="A5" s="389" t="s">
        <v>159</v>
      </c>
      <c r="B5" s="389" t="s">
        <v>158</v>
      </c>
      <c r="C5" s="378">
        <v>2013</v>
      </c>
      <c r="D5" s="378">
        <v>2014</v>
      </c>
      <c r="E5" s="378">
        <v>2015</v>
      </c>
      <c r="F5" s="378">
        <v>2016</v>
      </c>
      <c r="G5" s="375" t="s">
        <v>7</v>
      </c>
      <c r="H5" s="379" t="s">
        <v>157</v>
      </c>
    </row>
    <row r="6" spans="1:8" ht="12.75" customHeight="1">
      <c r="A6" s="389"/>
      <c r="B6" s="389"/>
      <c r="C6" s="378"/>
      <c r="D6" s="378"/>
      <c r="E6" s="378"/>
      <c r="F6" s="378"/>
      <c r="G6" s="375"/>
      <c r="H6" s="379"/>
    </row>
    <row r="7" spans="1:8" s="156" customFormat="1" ht="15.75" customHeight="1">
      <c r="A7" s="160">
        <v>1005902090</v>
      </c>
      <c r="B7" s="160" t="s">
        <v>334</v>
      </c>
      <c r="C7" s="162">
        <v>178663.14823999998</v>
      </c>
      <c r="D7" s="162">
        <v>161726.46611</v>
      </c>
      <c r="E7" s="162">
        <v>150302.0878</v>
      </c>
      <c r="F7" s="162">
        <v>152691.41230000003</v>
      </c>
      <c r="G7" s="69">
        <f aca="true" t="shared" si="0" ref="G7:G22">(F7/E7-1)*100</f>
        <v>1.5896815107314888</v>
      </c>
      <c r="H7" s="69">
        <f aca="true" t="shared" si="1" ref="H7:H22">(F7/$F$22)*100</f>
        <v>21.653502371604425</v>
      </c>
    </row>
    <row r="8" spans="1:8" ht="13.5" customHeight="1">
      <c r="A8" s="160">
        <v>1201</v>
      </c>
      <c r="B8" s="160" t="s">
        <v>333</v>
      </c>
      <c r="C8" s="162">
        <v>151305.09582000002</v>
      </c>
      <c r="D8" s="162">
        <v>134739.15295000002</v>
      </c>
      <c r="E8" s="162">
        <v>113999.73797</v>
      </c>
      <c r="F8" s="162">
        <v>128215.31178</v>
      </c>
      <c r="G8" s="7">
        <f t="shared" si="0"/>
        <v>12.469830249733516</v>
      </c>
      <c r="H8" s="7">
        <f t="shared" si="1"/>
        <v>18.182493146696963</v>
      </c>
    </row>
    <row r="9" spans="1:8" ht="13.5" customHeight="1">
      <c r="A9" s="160">
        <v>1001</v>
      </c>
      <c r="B9" s="160" t="s">
        <v>332</v>
      </c>
      <c r="C9" s="162">
        <v>79936.55655</v>
      </c>
      <c r="D9" s="162">
        <v>90155.70148999999</v>
      </c>
      <c r="E9" s="162">
        <v>79760.56198999997</v>
      </c>
      <c r="F9" s="162">
        <v>67107.10717</v>
      </c>
      <c r="G9" s="7">
        <f t="shared" si="0"/>
        <v>-15.86429998021629</v>
      </c>
      <c r="H9" s="7">
        <f t="shared" si="1"/>
        <v>9.516605304574204</v>
      </c>
    </row>
    <row r="10" spans="1:8" ht="13.5" customHeight="1">
      <c r="A10" s="160">
        <v>1006</v>
      </c>
      <c r="B10" s="160" t="s">
        <v>329</v>
      </c>
      <c r="C10" s="157">
        <v>59324.543770000004</v>
      </c>
      <c r="D10" s="157">
        <v>54741.97436000001</v>
      </c>
      <c r="E10" s="157">
        <v>54613.89189000001</v>
      </c>
      <c r="F10" s="157">
        <v>65813.65740999999</v>
      </c>
      <c r="G10" s="7">
        <f t="shared" si="0"/>
        <v>20.507173417631286</v>
      </c>
      <c r="H10" s="7">
        <f t="shared" si="1"/>
        <v>9.333178371626047</v>
      </c>
    </row>
    <row r="11" spans="1:8" ht="13.5" customHeight="1">
      <c r="A11" s="160" t="s">
        <v>326</v>
      </c>
      <c r="B11" s="160" t="s">
        <v>325</v>
      </c>
      <c r="C11" s="157">
        <v>32552.62388</v>
      </c>
      <c r="D11" s="157">
        <v>46514.79474000002</v>
      </c>
      <c r="E11" s="157">
        <v>35004.109330000014</v>
      </c>
      <c r="F11" s="157">
        <v>35057.16941</v>
      </c>
      <c r="G11" s="7">
        <f t="shared" si="0"/>
        <v>0.15158243136474958</v>
      </c>
      <c r="H11" s="7">
        <f t="shared" si="1"/>
        <v>4.9715336935237255</v>
      </c>
    </row>
    <row r="12" spans="1:8" ht="13.5" customHeight="1">
      <c r="A12" s="158" t="s">
        <v>365</v>
      </c>
      <c r="B12" s="158" t="s">
        <v>364</v>
      </c>
      <c r="C12" s="157">
        <v>17939.719419999998</v>
      </c>
      <c r="D12" s="157">
        <v>18782.47023</v>
      </c>
      <c r="E12" s="157">
        <v>20360.255630000007</v>
      </c>
      <c r="F12" s="157">
        <v>21020.697799999994</v>
      </c>
      <c r="G12" s="7">
        <f t="shared" si="0"/>
        <v>3.2437813257454984</v>
      </c>
      <c r="H12" s="7">
        <f t="shared" si="1"/>
        <v>2.98099102502754</v>
      </c>
    </row>
    <row r="13" spans="1:8" ht="13.5" customHeight="1">
      <c r="A13" s="158" t="s">
        <v>363</v>
      </c>
      <c r="B13" s="158" t="s">
        <v>362</v>
      </c>
      <c r="C13" s="157">
        <v>20099.33018</v>
      </c>
      <c r="D13" s="157">
        <v>21054.506360000003</v>
      </c>
      <c r="E13" s="157">
        <v>18910.34666</v>
      </c>
      <c r="F13" s="157">
        <v>18323.430060000006</v>
      </c>
      <c r="G13" s="7">
        <f t="shared" si="0"/>
        <v>-3.103679750310795</v>
      </c>
      <c r="H13" s="7">
        <f t="shared" si="1"/>
        <v>2.598485601014628</v>
      </c>
    </row>
    <row r="14" spans="1:8" ht="13.5" customHeight="1">
      <c r="A14" s="158" t="s">
        <v>356</v>
      </c>
      <c r="B14" s="158" t="s">
        <v>355</v>
      </c>
      <c r="C14" s="157">
        <v>15093.202690000004</v>
      </c>
      <c r="D14" s="157">
        <v>15150.024989999996</v>
      </c>
      <c r="E14" s="157">
        <v>15614.585969999998</v>
      </c>
      <c r="F14" s="157">
        <v>16732.71119</v>
      </c>
      <c r="G14" s="7">
        <f t="shared" si="0"/>
        <v>7.1607740490092775</v>
      </c>
      <c r="H14" s="7">
        <f t="shared" si="1"/>
        <v>2.372902286895914</v>
      </c>
    </row>
    <row r="15" spans="1:8" ht="13.5" customHeight="1">
      <c r="A15" s="158">
        <v>901113090</v>
      </c>
      <c r="B15" s="158" t="s">
        <v>359</v>
      </c>
      <c r="C15" s="157">
        <v>3547.6636000000003</v>
      </c>
      <c r="D15" s="157">
        <v>25086.24024000001</v>
      </c>
      <c r="E15" s="157">
        <v>12792.71248</v>
      </c>
      <c r="F15" s="157">
        <v>14380.32673</v>
      </c>
      <c r="G15" s="7">
        <f t="shared" si="0"/>
        <v>12.41030197842765</v>
      </c>
      <c r="H15" s="7">
        <f t="shared" si="1"/>
        <v>2.0393055134018265</v>
      </c>
    </row>
    <row r="16" spans="1:8" ht="13.5" customHeight="1">
      <c r="A16" s="159">
        <v>10059030</v>
      </c>
      <c r="B16" s="155" t="s">
        <v>358</v>
      </c>
      <c r="C16" s="157">
        <v>10503.507609999999</v>
      </c>
      <c r="D16" s="157">
        <v>9939.057680000002</v>
      </c>
      <c r="E16" s="157">
        <v>7980.0416399999995</v>
      </c>
      <c r="F16" s="157">
        <v>8360.15516</v>
      </c>
      <c r="G16" s="7">
        <f t="shared" si="0"/>
        <v>4.763302463168606</v>
      </c>
      <c r="H16" s="7">
        <f t="shared" si="1"/>
        <v>1.185571846230418</v>
      </c>
    </row>
    <row r="17" spans="1:8" ht="13.5" customHeight="1">
      <c r="A17" s="159" t="s">
        <v>351</v>
      </c>
      <c r="B17" s="159" t="s">
        <v>357</v>
      </c>
      <c r="C17" s="157">
        <v>7265.89528</v>
      </c>
      <c r="D17" s="157">
        <v>9764.24097</v>
      </c>
      <c r="E17" s="157">
        <v>7729.1780899999985</v>
      </c>
      <c r="F17" s="157">
        <v>8641.76802</v>
      </c>
      <c r="G17" s="7">
        <f t="shared" si="0"/>
        <v>11.807075983676828</v>
      </c>
      <c r="H17" s="7">
        <f t="shared" si="1"/>
        <v>1.2255079804244184</v>
      </c>
    </row>
    <row r="18" spans="1:8" ht="13.5" customHeight="1">
      <c r="A18" s="161" t="s">
        <v>354</v>
      </c>
      <c r="B18" s="160" t="s">
        <v>346</v>
      </c>
      <c r="C18" s="157">
        <v>7190.559760000001</v>
      </c>
      <c r="D18" s="157">
        <v>8609.05508</v>
      </c>
      <c r="E18" s="157">
        <v>6877.9357199999995</v>
      </c>
      <c r="F18" s="157">
        <v>10317.69509</v>
      </c>
      <c r="G18" s="7">
        <f t="shared" si="0"/>
        <v>50.01150795866991</v>
      </c>
      <c r="H18" s="7">
        <f t="shared" si="1"/>
        <v>1.4631748553209647</v>
      </c>
    </row>
    <row r="19" spans="1:8" ht="12.75" customHeight="1">
      <c r="A19" s="159" t="s">
        <v>349</v>
      </c>
      <c r="B19" s="159" t="s">
        <v>348</v>
      </c>
      <c r="C19" s="157">
        <v>7504.729109999997</v>
      </c>
      <c r="D19" s="157">
        <v>6778.13688</v>
      </c>
      <c r="E19" s="157">
        <v>5975.006499999998</v>
      </c>
      <c r="F19" s="157">
        <v>5567.24629</v>
      </c>
      <c r="G19" s="7">
        <f t="shared" si="0"/>
        <v>-6.824431237020379</v>
      </c>
      <c r="H19" s="7">
        <f t="shared" si="1"/>
        <v>0.7895033448703055</v>
      </c>
    </row>
    <row r="20" spans="1:8" s="156" customFormat="1" ht="12" customHeight="1">
      <c r="A20" s="158" t="s">
        <v>353</v>
      </c>
      <c r="B20" s="158" t="s">
        <v>352</v>
      </c>
      <c r="C20" s="157">
        <v>13107.636030000001</v>
      </c>
      <c r="D20" s="157">
        <v>14801.178570000004</v>
      </c>
      <c r="E20" s="157">
        <v>5669.97166</v>
      </c>
      <c r="F20" s="157">
        <v>6539.8449</v>
      </c>
      <c r="G20" s="7">
        <f t="shared" si="0"/>
        <v>15.341756399537276</v>
      </c>
      <c r="H20" s="7">
        <f t="shared" si="1"/>
        <v>0.9274296760962966</v>
      </c>
    </row>
    <row r="21" spans="1:8" ht="15">
      <c r="A21" s="155"/>
      <c r="B21" s="155" t="s">
        <v>46</v>
      </c>
      <c r="C21" s="154">
        <v>126940.63294999965</v>
      </c>
      <c r="D21" s="154">
        <v>127557.9696500001</v>
      </c>
      <c r="E21" s="154">
        <v>138281.95309999946</v>
      </c>
      <c r="F21" s="154">
        <v>146389.50385000103</v>
      </c>
      <c r="G21" s="7">
        <f t="shared" si="0"/>
        <v>5.8630577369257475</v>
      </c>
      <c r="H21" s="7">
        <f t="shared" si="1"/>
        <v>20.75981498269233</v>
      </c>
    </row>
    <row r="22" spans="1:8" ht="15">
      <c r="A22" s="148"/>
      <c r="B22" s="132" t="s">
        <v>117</v>
      </c>
      <c r="C22" s="98">
        <f>SUM(C7:C21)</f>
        <v>730974.8448899996</v>
      </c>
      <c r="D22" s="98">
        <f>SUM(D7:D21)</f>
        <v>745400.9703</v>
      </c>
      <c r="E22" s="98">
        <f>SUM(E7:E21)</f>
        <v>673872.3764299995</v>
      </c>
      <c r="F22" s="98">
        <f>SUM(F7:F21)</f>
        <v>705158.037160001</v>
      </c>
      <c r="G22" s="97">
        <f t="shared" si="0"/>
        <v>4.642668526605109</v>
      </c>
      <c r="H22" s="97">
        <f t="shared" si="1"/>
        <v>100</v>
      </c>
    </row>
    <row r="23" spans="1:6" ht="14.25" customHeight="1">
      <c r="A23" s="153" t="s">
        <v>347</v>
      </c>
      <c r="B23" s="153"/>
      <c r="C23" s="152"/>
      <c r="D23" s="152"/>
      <c r="E23" s="152"/>
      <c r="F23" s="152"/>
    </row>
    <row r="24" spans="1:6" ht="15">
      <c r="A24" s="120" t="s">
        <v>0</v>
      </c>
      <c r="B24" s="150"/>
      <c r="C24" s="151"/>
      <c r="D24" s="151"/>
      <c r="E24" s="151"/>
      <c r="F24" s="151"/>
    </row>
    <row r="25" spans="3:6" ht="15">
      <c r="C25" s="150"/>
      <c r="D25" s="150"/>
      <c r="E25" s="150"/>
      <c r="F25" s="150"/>
    </row>
  </sheetData>
  <sheetProtection/>
  <mergeCells count="11">
    <mergeCell ref="F5:F6"/>
    <mergeCell ref="A2:H2"/>
    <mergeCell ref="A3:H3"/>
    <mergeCell ref="A4:H4"/>
    <mergeCell ref="H5:H6"/>
    <mergeCell ref="A5:A6"/>
    <mergeCell ref="B5:B6"/>
    <mergeCell ref="G5:G6"/>
    <mergeCell ref="C5:C6"/>
    <mergeCell ref="D5:D6"/>
    <mergeCell ref="E5:E6"/>
  </mergeCells>
  <printOptions horizontalCentered="1" verticalCentered="1"/>
  <pageMargins left="0.7874015748031497" right="0.7874015748031497" top="2.28" bottom="0.984251968503937" header="0" footer="0"/>
  <pageSetup horizontalDpi="600" verticalDpi="600" orientation="landscape" scale="90" r:id="rId1"/>
  <headerFooter alignWithMargins="0">
    <oddFooter>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C10" sqref="C10"/>
    </sheetView>
  </sheetViews>
  <sheetFormatPr defaultColWidth="10.00390625" defaultRowHeight="12.75"/>
  <cols>
    <col min="1" max="1" width="13.375" style="149" customWidth="1"/>
    <col min="2" max="2" width="23.375" style="120" customWidth="1"/>
    <col min="3" max="6" width="11.50390625" style="120" customWidth="1"/>
    <col min="7" max="7" width="10.375" style="120" customWidth="1"/>
    <col min="8" max="8" width="13.75390625" style="120" customWidth="1"/>
    <col min="9" max="16384" width="10.00390625" style="120" customWidth="1"/>
  </cols>
  <sheetData>
    <row r="1" spans="1:8" ht="15">
      <c r="A1" s="390" t="s">
        <v>372</v>
      </c>
      <c r="B1" s="390"/>
      <c r="C1" s="390"/>
      <c r="D1" s="390"/>
      <c r="E1" s="390"/>
      <c r="F1" s="390"/>
      <c r="G1" s="390"/>
      <c r="H1" s="390"/>
    </row>
    <row r="2" spans="1:8" ht="15.75" customHeight="1">
      <c r="A2" s="390" t="s">
        <v>371</v>
      </c>
      <c r="B2" s="390"/>
      <c r="C2" s="390"/>
      <c r="D2" s="390"/>
      <c r="E2" s="390"/>
      <c r="F2" s="390"/>
      <c r="G2" s="390"/>
      <c r="H2" s="390"/>
    </row>
    <row r="3" spans="1:8" ht="15">
      <c r="A3" s="390" t="s">
        <v>162</v>
      </c>
      <c r="B3" s="390"/>
      <c r="C3" s="390"/>
      <c r="D3" s="390"/>
      <c r="E3" s="390"/>
      <c r="F3" s="390"/>
      <c r="G3" s="390"/>
      <c r="H3" s="390"/>
    </row>
    <row r="4" spans="1:8" ht="12.75" customHeight="1">
      <c r="A4" s="389" t="s">
        <v>159</v>
      </c>
      <c r="B4" s="389" t="s">
        <v>158</v>
      </c>
      <c r="C4" s="378">
        <v>2013</v>
      </c>
      <c r="D4" s="378">
        <v>2014</v>
      </c>
      <c r="E4" s="378">
        <v>2015</v>
      </c>
      <c r="F4" s="378">
        <v>2016</v>
      </c>
      <c r="G4" s="375" t="s">
        <v>7</v>
      </c>
      <c r="H4" s="379" t="s">
        <v>157</v>
      </c>
    </row>
    <row r="5" spans="1:8" ht="12.75" customHeight="1">
      <c r="A5" s="389"/>
      <c r="B5" s="389"/>
      <c r="C5" s="378"/>
      <c r="D5" s="378"/>
      <c r="E5" s="378"/>
      <c r="F5" s="378"/>
      <c r="G5" s="375"/>
      <c r="H5" s="379"/>
    </row>
    <row r="6" spans="1:8" s="156" customFormat="1" ht="15.75" customHeight="1">
      <c r="A6" s="160">
        <v>1005902090</v>
      </c>
      <c r="B6" s="160" t="s">
        <v>334</v>
      </c>
      <c r="C6" s="162">
        <v>639273.866</v>
      </c>
      <c r="D6" s="162">
        <v>161726.46611</v>
      </c>
      <c r="E6" s="162">
        <v>150302.0878</v>
      </c>
      <c r="F6" s="162">
        <v>152691.41230000003</v>
      </c>
      <c r="G6" s="69">
        <f aca="true" t="shared" si="0" ref="G6:G21">(F6/E6-1)*100</f>
        <v>1.5896815107314888</v>
      </c>
      <c r="H6" s="69">
        <f aca="true" t="shared" si="1" ref="H6:H21">(F6/$F$21)*100</f>
        <v>8.206356033813007</v>
      </c>
    </row>
    <row r="7" spans="1:8" ht="13.5" customHeight="1">
      <c r="A7" s="160">
        <v>1201</v>
      </c>
      <c r="B7" s="160" t="s">
        <v>333</v>
      </c>
      <c r="C7" s="162">
        <v>254044.332</v>
      </c>
      <c r="D7" s="162">
        <v>134739.15295000002</v>
      </c>
      <c r="E7" s="162">
        <v>113999.73797</v>
      </c>
      <c r="F7" s="162">
        <v>128215.31178</v>
      </c>
      <c r="G7" s="7">
        <f t="shared" si="0"/>
        <v>12.469830249733516</v>
      </c>
      <c r="H7" s="7">
        <f t="shared" si="1"/>
        <v>6.890895051686013</v>
      </c>
    </row>
    <row r="8" spans="1:8" ht="13.5" customHeight="1">
      <c r="A8" s="160">
        <v>1001</v>
      </c>
      <c r="B8" s="160" t="s">
        <v>332</v>
      </c>
      <c r="C8" s="162">
        <v>225449.549</v>
      </c>
      <c r="D8" s="162">
        <v>90155.70148999999</v>
      </c>
      <c r="E8" s="162">
        <v>79760.56198999997</v>
      </c>
      <c r="F8" s="162">
        <v>67107.10717</v>
      </c>
      <c r="G8" s="7">
        <f t="shared" si="0"/>
        <v>-15.86429998021629</v>
      </c>
      <c r="H8" s="7">
        <f t="shared" si="1"/>
        <v>3.60665217212262</v>
      </c>
    </row>
    <row r="9" spans="1:8" ht="13.5" customHeight="1">
      <c r="A9" s="160">
        <v>1006</v>
      </c>
      <c r="B9" s="160" t="s">
        <v>329</v>
      </c>
      <c r="C9" s="157">
        <v>113501.776</v>
      </c>
      <c r="D9" s="157">
        <v>54741.97436000001</v>
      </c>
      <c r="E9" s="157">
        <v>54613.89189000001</v>
      </c>
      <c r="F9" s="157">
        <v>65813.65740999999</v>
      </c>
      <c r="G9" s="7">
        <f t="shared" si="0"/>
        <v>20.507173417631286</v>
      </c>
      <c r="H9" s="7">
        <f t="shared" si="1"/>
        <v>3.537136086820093</v>
      </c>
    </row>
    <row r="10" spans="1:8" ht="13.5" customHeight="1">
      <c r="A10" s="160" t="s">
        <v>326</v>
      </c>
      <c r="B10" s="160" t="s">
        <v>325</v>
      </c>
      <c r="C10" s="157">
        <v>36414.836</v>
      </c>
      <c r="D10" s="157">
        <v>46514.79474000002</v>
      </c>
      <c r="E10" s="157">
        <v>35004.109330000014</v>
      </c>
      <c r="F10" s="157">
        <v>35057.16941</v>
      </c>
      <c r="G10" s="7">
        <f t="shared" si="0"/>
        <v>0.15158243136474958</v>
      </c>
      <c r="H10" s="7">
        <f t="shared" si="1"/>
        <v>1.8841374860749667</v>
      </c>
    </row>
    <row r="11" spans="1:8" ht="13.5" customHeight="1">
      <c r="A11" s="158" t="s">
        <v>365</v>
      </c>
      <c r="B11" s="158" t="s">
        <v>364</v>
      </c>
      <c r="C11" s="157">
        <v>15614.084</v>
      </c>
      <c r="D11" s="157">
        <v>17296.056</v>
      </c>
      <c r="E11" s="157">
        <v>18600.355</v>
      </c>
      <c r="F11" s="157">
        <v>19360.536</v>
      </c>
      <c r="G11" s="7">
        <f t="shared" si="0"/>
        <v>4.086916620677394</v>
      </c>
      <c r="H11" s="7">
        <f t="shared" si="1"/>
        <v>1.040526438443676</v>
      </c>
    </row>
    <row r="12" spans="1:8" ht="13.5" customHeight="1">
      <c r="A12" s="158" t="s">
        <v>363</v>
      </c>
      <c r="B12" s="158" t="s">
        <v>362</v>
      </c>
      <c r="C12" s="157">
        <v>13061.359</v>
      </c>
      <c r="D12" s="157">
        <v>12424.274</v>
      </c>
      <c r="E12" s="157">
        <v>11187.142</v>
      </c>
      <c r="F12" s="157">
        <v>9334.039</v>
      </c>
      <c r="G12" s="7">
        <f t="shared" si="0"/>
        <v>-16.564579228546485</v>
      </c>
      <c r="H12" s="7">
        <f t="shared" si="1"/>
        <v>0.5016552412063577</v>
      </c>
    </row>
    <row r="13" spans="1:8" ht="13.5" customHeight="1">
      <c r="A13" s="158" t="s">
        <v>356</v>
      </c>
      <c r="B13" s="158" t="s">
        <v>355</v>
      </c>
      <c r="C13" s="157">
        <v>7938.771</v>
      </c>
      <c r="D13" s="157">
        <v>7373.132</v>
      </c>
      <c r="E13" s="157">
        <v>7631.962</v>
      </c>
      <c r="F13" s="157">
        <v>8038.564</v>
      </c>
      <c r="G13" s="7">
        <f t="shared" si="0"/>
        <v>5.327620866036797</v>
      </c>
      <c r="H13" s="7">
        <f t="shared" si="1"/>
        <v>0.43203030996257286</v>
      </c>
    </row>
    <row r="14" spans="1:8" ht="13.5" customHeight="1">
      <c r="A14" s="158">
        <v>901113090</v>
      </c>
      <c r="B14" s="158" t="s">
        <v>359</v>
      </c>
      <c r="C14" s="157">
        <v>1639.732</v>
      </c>
      <c r="D14" s="157">
        <v>10108.2</v>
      </c>
      <c r="E14" s="157">
        <v>5859.773</v>
      </c>
      <c r="F14" s="157">
        <v>7232.704</v>
      </c>
      <c r="G14" s="7">
        <f t="shared" si="0"/>
        <v>23.429764258786136</v>
      </c>
      <c r="H14" s="7">
        <f t="shared" si="1"/>
        <v>0.3887195960606323</v>
      </c>
    </row>
    <row r="15" spans="1:8" ht="13.5" customHeight="1">
      <c r="A15" s="159">
        <v>10059030</v>
      </c>
      <c r="B15" s="155" t="s">
        <v>358</v>
      </c>
      <c r="C15" s="157">
        <v>30787.172</v>
      </c>
      <c r="D15" s="157">
        <v>36818.184</v>
      </c>
      <c r="E15" s="157">
        <v>32845.599</v>
      </c>
      <c r="F15" s="157">
        <v>33934.759</v>
      </c>
      <c r="G15" s="7">
        <f t="shared" si="0"/>
        <v>3.315999808680603</v>
      </c>
      <c r="H15" s="7">
        <f t="shared" si="1"/>
        <v>1.8238138614403279</v>
      </c>
    </row>
    <row r="16" spans="1:8" ht="13.5" customHeight="1">
      <c r="A16" s="159" t="s">
        <v>351</v>
      </c>
      <c r="B16" s="159" t="s">
        <v>357</v>
      </c>
      <c r="C16" s="157">
        <v>2607.211</v>
      </c>
      <c r="D16" s="157">
        <v>3231.026</v>
      </c>
      <c r="E16" s="157">
        <v>3035.479</v>
      </c>
      <c r="F16" s="157">
        <v>3452.237</v>
      </c>
      <c r="G16" s="7">
        <f t="shared" si="0"/>
        <v>13.729562945419826</v>
      </c>
      <c r="H16" s="7">
        <f t="shared" si="1"/>
        <v>0.18553948456145436</v>
      </c>
    </row>
    <row r="17" spans="1:8" ht="13.5" customHeight="1">
      <c r="A17" s="161" t="s">
        <v>354</v>
      </c>
      <c r="B17" s="160" t="s">
        <v>346</v>
      </c>
      <c r="C17" s="157">
        <v>66637.057</v>
      </c>
      <c r="D17" s="157">
        <v>55394.922</v>
      </c>
      <c r="E17" s="157">
        <v>34851.291</v>
      </c>
      <c r="F17" s="157">
        <v>57533.016</v>
      </c>
      <c r="G17" s="7">
        <f t="shared" si="0"/>
        <v>65.08144848923962</v>
      </c>
      <c r="H17" s="7">
        <f t="shared" si="1"/>
        <v>3.092095396088364</v>
      </c>
    </row>
    <row r="18" spans="1:8" ht="12.75" customHeight="1">
      <c r="A18" s="159" t="s">
        <v>349</v>
      </c>
      <c r="B18" s="159" t="s">
        <v>348</v>
      </c>
      <c r="C18" s="157">
        <v>10988.245</v>
      </c>
      <c r="D18" s="157">
        <v>11656.33</v>
      </c>
      <c r="E18" s="157">
        <v>11105.064</v>
      </c>
      <c r="F18" s="157">
        <v>11463.767</v>
      </c>
      <c r="G18" s="7">
        <f t="shared" si="0"/>
        <v>3.2300849414285127</v>
      </c>
      <c r="H18" s="7">
        <f t="shared" si="1"/>
        <v>0.6161168599701033</v>
      </c>
    </row>
    <row r="19" spans="1:8" s="156" customFormat="1" ht="12" customHeight="1">
      <c r="A19" s="158" t="s">
        <v>353</v>
      </c>
      <c r="B19" s="158" t="s">
        <v>352</v>
      </c>
      <c r="C19" s="157">
        <v>18906.246</v>
      </c>
      <c r="D19" s="157">
        <v>22660.885</v>
      </c>
      <c r="E19" s="157">
        <v>9818.429</v>
      </c>
      <c r="F19" s="157">
        <v>13290.289</v>
      </c>
      <c r="G19" s="7">
        <f t="shared" si="0"/>
        <v>35.36064680001252</v>
      </c>
      <c r="H19" s="7">
        <f t="shared" si="1"/>
        <v>0.714282759478207</v>
      </c>
    </row>
    <row r="20" spans="1:8" ht="15">
      <c r="A20" s="155"/>
      <c r="B20" s="155" t="s">
        <v>46</v>
      </c>
      <c r="C20" s="154">
        <v>102682.85899999994</v>
      </c>
      <c r="D20" s="154">
        <v>953198.8563500001</v>
      </c>
      <c r="E20" s="154">
        <v>1111330.68902</v>
      </c>
      <c r="F20" s="154">
        <v>1248123.58793</v>
      </c>
      <c r="G20" s="7">
        <f t="shared" si="0"/>
        <v>12.308928410015163</v>
      </c>
      <c r="H20" s="7">
        <f t="shared" si="1"/>
        <v>67.08004322227158</v>
      </c>
    </row>
    <row r="21" spans="1:8" ht="15">
      <c r="A21" s="148"/>
      <c r="B21" s="132" t="s">
        <v>117</v>
      </c>
      <c r="C21" s="98">
        <f>SUM(C6:C20)</f>
        <v>1539547.095</v>
      </c>
      <c r="D21" s="98">
        <f>SUM(D6:D20)</f>
        <v>1618039.955</v>
      </c>
      <c r="E21" s="98">
        <f>SUM(E6:E20)</f>
        <v>1679946.1719999998</v>
      </c>
      <c r="F21" s="98">
        <f>SUM(F6:F20)</f>
        <v>1860648.1570000001</v>
      </c>
      <c r="G21" s="97">
        <f t="shared" si="0"/>
        <v>10.756415176378663</v>
      </c>
      <c r="H21" s="97">
        <f t="shared" si="1"/>
        <v>100</v>
      </c>
    </row>
    <row r="22" spans="1:6" ht="14.25" customHeight="1">
      <c r="A22" s="153" t="s">
        <v>347</v>
      </c>
      <c r="B22" s="153"/>
      <c r="C22" s="152"/>
      <c r="D22" s="152"/>
      <c r="E22" s="152"/>
      <c r="F22" s="152"/>
    </row>
    <row r="23" spans="1:6" ht="15">
      <c r="A23" s="120" t="s">
        <v>0</v>
      </c>
      <c r="B23" s="150"/>
      <c r="C23" s="151"/>
      <c r="D23" s="151"/>
      <c r="E23" s="151"/>
      <c r="F23" s="151"/>
    </row>
    <row r="24" spans="3:6" ht="15">
      <c r="C24" s="150"/>
      <c r="D24" s="150"/>
      <c r="E24" s="150"/>
      <c r="F24" s="150"/>
    </row>
  </sheetData>
  <sheetProtection/>
  <mergeCells count="11">
    <mergeCell ref="G4:G5"/>
    <mergeCell ref="H4:H5"/>
    <mergeCell ref="A1:H1"/>
    <mergeCell ref="A2:H2"/>
    <mergeCell ref="A3:H3"/>
    <mergeCell ref="A4:A5"/>
    <mergeCell ref="B4:B5"/>
    <mergeCell ref="C4:C5"/>
    <mergeCell ref="D4:D5"/>
    <mergeCell ref="E4:E5"/>
    <mergeCell ref="F4:F5"/>
  </mergeCells>
  <printOptions horizontalCentered="1" verticalCentered="1"/>
  <pageMargins left="0.7874015748031497" right="0.7874015748031497" top="2.28" bottom="0.984251968503937" header="0" footer="0"/>
  <pageSetup horizontalDpi="600" verticalDpi="600" orientation="landscape" scale="90" r:id="rId1"/>
  <headerFooter alignWithMargins="0">
    <oddFooter>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selection activeCell="C10" sqref="C10"/>
    </sheetView>
  </sheetViews>
  <sheetFormatPr defaultColWidth="10.00390625" defaultRowHeight="12.75"/>
  <cols>
    <col min="1" max="1" width="17.375" style="1" customWidth="1"/>
    <col min="2" max="5" width="11.875" style="1" customWidth="1"/>
    <col min="6" max="6" width="11.75390625" style="1" customWidth="1"/>
    <col min="7" max="7" width="14.875" style="1" customWidth="1"/>
    <col min="8" max="8" width="4.125" style="1" customWidth="1"/>
    <col min="9" max="16384" width="10.00390625" style="1" customWidth="1"/>
  </cols>
  <sheetData>
    <row r="1" spans="2:5" ht="15">
      <c r="B1" s="3"/>
      <c r="C1" s="3"/>
      <c r="D1" s="3"/>
      <c r="E1" s="3"/>
    </row>
    <row r="2" spans="1:7" ht="15">
      <c r="A2" s="373" t="s">
        <v>374</v>
      </c>
      <c r="B2" s="373"/>
      <c r="C2" s="373"/>
      <c r="D2" s="373"/>
      <c r="E2" s="373"/>
      <c r="F2" s="373"/>
      <c r="G2" s="373"/>
    </row>
    <row r="3" spans="1:7" ht="15">
      <c r="A3" s="373" t="s">
        <v>373</v>
      </c>
      <c r="B3" s="373"/>
      <c r="C3" s="373"/>
      <c r="D3" s="373"/>
      <c r="E3" s="373"/>
      <c r="F3" s="373"/>
      <c r="G3" s="373"/>
    </row>
    <row r="4" spans="1:7" ht="15">
      <c r="A4" s="373" t="s">
        <v>8</v>
      </c>
      <c r="B4" s="373"/>
      <c r="C4" s="373"/>
      <c r="D4" s="373"/>
      <c r="E4" s="373"/>
      <c r="F4" s="373"/>
      <c r="G4" s="373"/>
    </row>
    <row r="5" spans="1:6" ht="15">
      <c r="A5" s="23"/>
      <c r="B5" s="23"/>
      <c r="C5" s="23"/>
      <c r="D5" s="23"/>
      <c r="E5" s="23"/>
      <c r="F5" s="23"/>
    </row>
    <row r="6" spans="1:7" ht="12.75" customHeight="1">
      <c r="A6" s="377" t="s">
        <v>198</v>
      </c>
      <c r="B6" s="378">
        <v>2013</v>
      </c>
      <c r="C6" s="378">
        <v>2014</v>
      </c>
      <c r="D6" s="378">
        <v>2015</v>
      </c>
      <c r="E6" s="378">
        <v>2016</v>
      </c>
      <c r="F6" s="375" t="s">
        <v>7</v>
      </c>
      <c r="G6" s="379" t="s">
        <v>157</v>
      </c>
    </row>
    <row r="7" spans="1:7" ht="19.5" customHeight="1">
      <c r="A7" s="377"/>
      <c r="B7" s="378"/>
      <c r="C7" s="378"/>
      <c r="D7" s="378"/>
      <c r="E7" s="378"/>
      <c r="F7" s="375"/>
      <c r="G7" s="379"/>
    </row>
    <row r="8" spans="1:7" s="9" customFormat="1" ht="15">
      <c r="A8" s="29" t="s">
        <v>197</v>
      </c>
      <c r="B8" s="3">
        <v>248542.9442599999</v>
      </c>
      <c r="C8" s="3">
        <v>374703.5644299989</v>
      </c>
      <c r="D8" s="3">
        <v>366858.65510999976</v>
      </c>
      <c r="E8" s="3">
        <v>381391.3838700002</v>
      </c>
      <c r="F8" s="43">
        <f aca="true" t="shared" si="0" ref="F8:F28">(E8/D8-1)*100</f>
        <v>3.9613972731931124</v>
      </c>
      <c r="G8" s="43">
        <f aca="true" t="shared" si="1" ref="G8:G28">(E8/$E$30)*100</f>
        <v>54.08594439425818</v>
      </c>
    </row>
    <row r="9" spans="1:7" ht="15">
      <c r="A9" s="29" t="s">
        <v>194</v>
      </c>
      <c r="B9" s="3">
        <v>45190.11761</v>
      </c>
      <c r="C9" s="3">
        <v>67233.79170999999</v>
      </c>
      <c r="D9" s="3">
        <v>47181.25810000001</v>
      </c>
      <c r="E9" s="3">
        <v>44566.72911</v>
      </c>
      <c r="F9" s="43">
        <f t="shared" si="0"/>
        <v>-5.541456703970349</v>
      </c>
      <c r="G9" s="43">
        <f t="shared" si="1"/>
        <v>6.320105105727926</v>
      </c>
    </row>
    <row r="10" spans="1:7" ht="15">
      <c r="A10" s="29" t="s">
        <v>170</v>
      </c>
      <c r="B10" s="3">
        <v>23070.87033000002</v>
      </c>
      <c r="C10" s="3">
        <v>23346.099680000014</v>
      </c>
      <c r="D10" s="3">
        <v>24730.15275000001</v>
      </c>
      <c r="E10" s="3">
        <v>34273.136300000006</v>
      </c>
      <c r="F10" s="43">
        <f t="shared" si="0"/>
        <v>38.588453724775285</v>
      </c>
      <c r="G10" s="43">
        <f t="shared" si="1"/>
        <v>4.860348247328199</v>
      </c>
    </row>
    <row r="11" spans="1:7" ht="15">
      <c r="A11" s="29" t="s">
        <v>181</v>
      </c>
      <c r="B11" s="3">
        <v>47844.14717999998</v>
      </c>
      <c r="C11" s="3">
        <v>60528.44343000001</v>
      </c>
      <c r="D11" s="3">
        <v>44199.60530999999</v>
      </c>
      <c r="E11" s="3">
        <v>31143.422980000003</v>
      </c>
      <c r="F11" s="43">
        <f t="shared" si="0"/>
        <v>-29.539137823581598</v>
      </c>
      <c r="G11" s="43">
        <f t="shared" si="1"/>
        <v>4.416516771960661</v>
      </c>
    </row>
    <row r="12" spans="1:7" ht="15">
      <c r="A12" s="29" t="s">
        <v>179</v>
      </c>
      <c r="B12" s="3">
        <v>21738.349910000008</v>
      </c>
      <c r="C12" s="3">
        <v>22366.284610000002</v>
      </c>
      <c r="D12" s="3">
        <v>22745.179800000005</v>
      </c>
      <c r="E12" s="3">
        <v>28717.630599999986</v>
      </c>
      <c r="F12" s="43">
        <f t="shared" si="0"/>
        <v>26.258094473273765</v>
      </c>
      <c r="G12" s="43">
        <f t="shared" si="1"/>
        <v>4.072509861145347</v>
      </c>
    </row>
    <row r="13" spans="1:7" ht="15">
      <c r="A13" s="29" t="s">
        <v>239</v>
      </c>
      <c r="B13" s="3">
        <v>36695.88374</v>
      </c>
      <c r="C13" s="3">
        <v>13194.099600000003</v>
      </c>
      <c r="D13" s="3">
        <v>36848.707030000005</v>
      </c>
      <c r="E13" s="3">
        <v>22923.205740000005</v>
      </c>
      <c r="F13" s="43">
        <f t="shared" si="0"/>
        <v>-37.791017412531446</v>
      </c>
      <c r="G13" s="43">
        <f t="shared" si="1"/>
        <v>3.250789827528936</v>
      </c>
    </row>
    <row r="14" spans="1:7" ht="15">
      <c r="A14" s="29" t="s">
        <v>262</v>
      </c>
      <c r="B14" s="3">
        <v>85299.2558</v>
      </c>
      <c r="C14" s="3">
        <v>50805.65103000001</v>
      </c>
      <c r="D14" s="3">
        <v>2136.2421599999993</v>
      </c>
      <c r="E14" s="3">
        <v>19442.126980000005</v>
      </c>
      <c r="F14" s="43">
        <f t="shared" si="0"/>
        <v>810.1087575202621</v>
      </c>
      <c r="G14" s="43">
        <f t="shared" si="1"/>
        <v>2.757130452388021</v>
      </c>
    </row>
    <row r="15" spans="1:7" ht="15">
      <c r="A15" s="29" t="s">
        <v>282</v>
      </c>
      <c r="B15" s="3">
        <v>5649.443889999996</v>
      </c>
      <c r="C15" s="3">
        <v>9459.741350000002</v>
      </c>
      <c r="D15" s="3">
        <v>11802.092939999995</v>
      </c>
      <c r="E15" s="3">
        <v>18827.142779999987</v>
      </c>
      <c r="F15" s="43">
        <f t="shared" si="0"/>
        <v>59.52376307926275</v>
      </c>
      <c r="G15" s="43">
        <f t="shared" si="1"/>
        <v>2.6699182010072033</v>
      </c>
    </row>
    <row r="16" spans="1:7" ht="15">
      <c r="A16" s="29" t="s">
        <v>196</v>
      </c>
      <c r="B16" s="3">
        <v>11283.153259999997</v>
      </c>
      <c r="C16" s="3">
        <v>12240.688139999998</v>
      </c>
      <c r="D16" s="3">
        <v>11885.508670000001</v>
      </c>
      <c r="E16" s="3">
        <v>16517.697959999998</v>
      </c>
      <c r="F16" s="43">
        <f t="shared" si="0"/>
        <v>38.9734206470441</v>
      </c>
      <c r="G16" s="43">
        <f t="shared" si="1"/>
        <v>2.3424107915616275</v>
      </c>
    </row>
    <row r="17" spans="1:7" s="9" customFormat="1" ht="15">
      <c r="A17" s="29" t="s">
        <v>342</v>
      </c>
      <c r="B17" s="3">
        <v>4678.870959999999</v>
      </c>
      <c r="C17" s="3">
        <v>8960.88016</v>
      </c>
      <c r="D17" s="3">
        <v>9037.565689999998</v>
      </c>
      <c r="E17" s="3">
        <v>13475.148680000008</v>
      </c>
      <c r="F17" s="43">
        <f t="shared" si="0"/>
        <v>49.10152957350189</v>
      </c>
      <c r="G17" s="43">
        <f t="shared" si="1"/>
        <v>1.9109402389102315</v>
      </c>
    </row>
    <row r="18" spans="1:7" ht="15">
      <c r="A18" s="29" t="s">
        <v>281</v>
      </c>
      <c r="B18" s="3">
        <v>108704.01495</v>
      </c>
      <c r="C18" s="3">
        <v>9486.470459999999</v>
      </c>
      <c r="D18" s="3">
        <v>10771.577110000004</v>
      </c>
      <c r="E18" s="3">
        <v>11267.72741</v>
      </c>
      <c r="F18" s="43">
        <f t="shared" si="0"/>
        <v>4.606106375447894</v>
      </c>
      <c r="G18" s="43">
        <f t="shared" si="1"/>
        <v>1.5979010117193562</v>
      </c>
    </row>
    <row r="19" spans="1:7" ht="15">
      <c r="A19" s="29" t="s">
        <v>188</v>
      </c>
      <c r="B19" s="3">
        <v>32422.868990000014</v>
      </c>
      <c r="C19" s="3">
        <v>28941.574290000004</v>
      </c>
      <c r="D19" s="3">
        <v>20793.35125</v>
      </c>
      <c r="E19" s="3">
        <v>10642.397529999991</v>
      </c>
      <c r="F19" s="43">
        <f t="shared" si="0"/>
        <v>-48.81826694482453</v>
      </c>
      <c r="G19" s="43">
        <f t="shared" si="1"/>
        <v>1.5092216168820651</v>
      </c>
    </row>
    <row r="20" spans="1:7" ht="15">
      <c r="A20" s="29" t="s">
        <v>187</v>
      </c>
      <c r="B20" s="3">
        <v>5437.55448</v>
      </c>
      <c r="C20" s="3">
        <v>7023.342429999998</v>
      </c>
      <c r="D20" s="3">
        <v>8105.49606</v>
      </c>
      <c r="E20" s="3">
        <v>9937.81767</v>
      </c>
      <c r="F20" s="43">
        <f t="shared" si="0"/>
        <v>22.605915744532478</v>
      </c>
      <c r="G20" s="43">
        <f t="shared" si="1"/>
        <v>1.409303609446787</v>
      </c>
    </row>
    <row r="21" spans="1:7" ht="15">
      <c r="A21" s="29" t="s">
        <v>193</v>
      </c>
      <c r="B21" s="3">
        <v>10703.089960000003</v>
      </c>
      <c r="C21" s="3">
        <v>13130.530120000005</v>
      </c>
      <c r="D21" s="3">
        <v>8013.684979999997</v>
      </c>
      <c r="E21" s="3">
        <v>7488.942699999994</v>
      </c>
      <c r="F21" s="43">
        <f t="shared" si="0"/>
        <v>-6.548077211789815</v>
      </c>
      <c r="G21" s="43">
        <f t="shared" si="1"/>
        <v>1.0620233061742377</v>
      </c>
    </row>
    <row r="22" spans="1:7" ht="15">
      <c r="A22" s="29" t="s">
        <v>185</v>
      </c>
      <c r="B22" s="3">
        <v>2272.856300000001</v>
      </c>
      <c r="C22" s="3">
        <v>2636.5552799999996</v>
      </c>
      <c r="D22" s="3">
        <v>2140.4005100000004</v>
      </c>
      <c r="E22" s="3">
        <v>6865.154830000002</v>
      </c>
      <c r="F22" s="43">
        <f t="shared" si="0"/>
        <v>220.74159943084678</v>
      </c>
      <c r="G22" s="43">
        <f t="shared" si="1"/>
        <v>0.9735625871399235</v>
      </c>
    </row>
    <row r="23" spans="1:7" ht="15">
      <c r="A23" s="29" t="s">
        <v>243</v>
      </c>
      <c r="B23" s="3">
        <v>4812.059980000003</v>
      </c>
      <c r="C23" s="3">
        <v>4686.225139999999</v>
      </c>
      <c r="D23" s="3">
        <v>4621.1742300000005</v>
      </c>
      <c r="E23" s="3">
        <v>4905.42172</v>
      </c>
      <c r="F23" s="43">
        <f t="shared" si="0"/>
        <v>6.150979726206951</v>
      </c>
      <c r="G23" s="43">
        <f t="shared" si="1"/>
        <v>0.6956485584077602</v>
      </c>
    </row>
    <row r="24" spans="1:7" s="9" customFormat="1" ht="15">
      <c r="A24" s="29" t="s">
        <v>189</v>
      </c>
      <c r="B24" s="3">
        <v>3026.4170499999996</v>
      </c>
      <c r="C24" s="3">
        <v>3656.8504500000013</v>
      </c>
      <c r="D24" s="3">
        <v>3144.3496100000007</v>
      </c>
      <c r="E24" s="3">
        <v>4460.489099999999</v>
      </c>
      <c r="F24" s="43">
        <f t="shared" si="0"/>
        <v>41.85728857294586</v>
      </c>
      <c r="G24" s="43">
        <f t="shared" si="1"/>
        <v>0.6325516926623236</v>
      </c>
    </row>
    <row r="25" spans="1:7" ht="15">
      <c r="A25" s="29" t="s">
        <v>175</v>
      </c>
      <c r="B25" s="3">
        <v>2029.60251</v>
      </c>
      <c r="C25" s="3"/>
      <c r="D25" s="3">
        <v>3274.20978</v>
      </c>
      <c r="E25" s="3">
        <v>4363.479340000001</v>
      </c>
      <c r="F25" s="43">
        <f t="shared" si="0"/>
        <v>33.268166464275865</v>
      </c>
      <c r="G25" s="43">
        <f t="shared" si="1"/>
        <v>0.618794526908289</v>
      </c>
    </row>
    <row r="26" spans="1:7" ht="15">
      <c r="A26" s="29" t="s">
        <v>186</v>
      </c>
      <c r="B26" s="3">
        <v>4964.934020000005</v>
      </c>
      <c r="C26" s="3">
        <v>4868.100779999999</v>
      </c>
      <c r="D26" s="3">
        <v>4345.46741</v>
      </c>
      <c r="E26" s="3">
        <v>2808.338360000002</v>
      </c>
      <c r="F26" s="43">
        <f t="shared" si="0"/>
        <v>-35.37315793607569</v>
      </c>
      <c r="G26" s="43">
        <f t="shared" si="1"/>
        <v>0.3982565910062499</v>
      </c>
    </row>
    <row r="27" spans="1:7" ht="15">
      <c r="A27" s="29" t="s">
        <v>178</v>
      </c>
      <c r="B27" s="3">
        <v>5097.260620000001</v>
      </c>
      <c r="C27" s="3">
        <v>3688.66384</v>
      </c>
      <c r="D27" s="3">
        <v>4419.257609999999</v>
      </c>
      <c r="E27" s="3">
        <v>2650.1559399999996</v>
      </c>
      <c r="F27" s="43">
        <f t="shared" si="0"/>
        <v>-40.03164843789225</v>
      </c>
      <c r="G27" s="43">
        <f t="shared" si="1"/>
        <v>0.3758243968505856</v>
      </c>
    </row>
    <row r="28" spans="1:7" ht="15">
      <c r="A28" s="61" t="s">
        <v>46</v>
      </c>
      <c r="B28" s="3">
        <v>21511.149089999846</v>
      </c>
      <c r="C28" s="3">
        <v>24443.41337000043</v>
      </c>
      <c r="D28" s="3">
        <v>26818.440319999703</v>
      </c>
      <c r="E28" s="3">
        <v>28490.48755999992</v>
      </c>
      <c r="F28" s="43">
        <f t="shared" si="0"/>
        <v>6.234692323823543</v>
      </c>
      <c r="G28" s="43">
        <f t="shared" si="1"/>
        <v>4.0402982109860615</v>
      </c>
    </row>
    <row r="29" spans="1:7" ht="15">
      <c r="A29" s="75"/>
      <c r="B29" s="3"/>
      <c r="C29" s="3"/>
      <c r="D29" s="3"/>
      <c r="E29" s="3"/>
      <c r="F29" s="43"/>
      <c r="G29" s="43"/>
    </row>
    <row r="30" spans="1:7" s="9" customFormat="1" ht="15">
      <c r="A30" s="164" t="s">
        <v>117</v>
      </c>
      <c r="B30" s="52">
        <f>SUM(B8:B28)</f>
        <v>730974.8448899998</v>
      </c>
      <c r="C30" s="52">
        <f>SUM(C8:C28)</f>
        <v>745400.9702999991</v>
      </c>
      <c r="D30" s="52">
        <f>SUM(D8:D28)</f>
        <v>673872.3764299995</v>
      </c>
      <c r="E30" s="52">
        <f>SUM(E8:E28)</f>
        <v>705158.0371600003</v>
      </c>
      <c r="F30" s="73">
        <f>(E30/D30-1)*100</f>
        <v>4.642668526604998</v>
      </c>
      <c r="G30" s="73">
        <f>(E30/$E$30)*100</f>
        <v>100</v>
      </c>
    </row>
    <row r="31" spans="1:5" ht="15">
      <c r="A31" s="1" t="s">
        <v>172</v>
      </c>
      <c r="B31" s="3"/>
      <c r="C31" s="3"/>
      <c r="D31" s="3"/>
      <c r="E31" s="3"/>
    </row>
    <row r="32" spans="1:5" ht="15">
      <c r="A32" s="4" t="s">
        <v>0</v>
      </c>
      <c r="B32" s="3"/>
      <c r="C32" s="3"/>
      <c r="D32" s="3"/>
      <c r="E32" s="3"/>
    </row>
    <row r="35" spans="2:5" ht="15">
      <c r="B35" s="3"/>
      <c r="C35" s="3"/>
      <c r="D35" s="3"/>
      <c r="E35" s="3"/>
    </row>
    <row r="36" spans="2:6" ht="15">
      <c r="B36" s="3"/>
      <c r="C36" s="3"/>
      <c r="D36" s="3"/>
      <c r="E36" s="3"/>
      <c r="F36" s="3"/>
    </row>
    <row r="37" spans="2:5" ht="15">
      <c r="B37" s="3"/>
      <c r="C37" s="3"/>
      <c r="D37" s="3"/>
      <c r="E37" s="3"/>
    </row>
  </sheetData>
  <sheetProtection formatCells="0" formatColumns="0" formatRows="0" insertColumns="0" insertRows="0" insertHyperlinks="0" deleteColumns="0" deleteRows="0" sort="0" autoFilter="0" pivotTables="0"/>
  <mergeCells count="10">
    <mergeCell ref="G6:G7"/>
    <mergeCell ref="A2:G2"/>
    <mergeCell ref="A3:G3"/>
    <mergeCell ref="A4:G4"/>
    <mergeCell ref="A6:A7"/>
    <mergeCell ref="F6:F7"/>
    <mergeCell ref="B6:B7"/>
    <mergeCell ref="C6:C7"/>
    <mergeCell ref="D6:D7"/>
    <mergeCell ref="E6:E7"/>
  </mergeCells>
  <printOptions/>
  <pageMargins left="0.75" right="0.44" top="1" bottom="1" header="0" footer="0"/>
  <pageSetup horizontalDpi="360" verticalDpi="36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C13" sqref="C13"/>
    </sheetView>
  </sheetViews>
  <sheetFormatPr defaultColWidth="10.00390625" defaultRowHeight="12.75"/>
  <cols>
    <col min="1" max="1" width="6.75390625" style="163" customWidth="1"/>
    <col min="2" max="2" width="48.25390625" style="120" bestFit="1" customWidth="1"/>
    <col min="3" max="7" width="10.75390625" style="120" customWidth="1"/>
    <col min="8" max="8" width="13.875" style="120" customWidth="1"/>
    <col min="9" max="16384" width="10.00390625" style="120" customWidth="1"/>
  </cols>
  <sheetData>
    <row r="1" spans="1:8" ht="15">
      <c r="A1" s="390" t="s">
        <v>386</v>
      </c>
      <c r="B1" s="390"/>
      <c r="C1" s="390"/>
      <c r="D1" s="390"/>
      <c r="E1" s="390"/>
      <c r="F1" s="390"/>
      <c r="G1" s="390"/>
      <c r="H1" s="390"/>
    </row>
    <row r="2" spans="1:8" ht="15.75" customHeight="1">
      <c r="A2" s="390" t="s">
        <v>385</v>
      </c>
      <c r="B2" s="390"/>
      <c r="C2" s="390"/>
      <c r="D2" s="390"/>
      <c r="E2" s="390"/>
      <c r="F2" s="390"/>
      <c r="G2" s="390"/>
      <c r="H2" s="390"/>
    </row>
    <row r="3" spans="1:8" ht="15">
      <c r="A3" s="391" t="s">
        <v>8</v>
      </c>
      <c r="B3" s="391"/>
      <c r="C3" s="391"/>
      <c r="D3" s="391"/>
      <c r="E3" s="391"/>
      <c r="F3" s="391"/>
      <c r="G3" s="391"/>
      <c r="H3" s="391"/>
    </row>
    <row r="4" spans="1:8" ht="12.75" customHeight="1">
      <c r="A4" s="389" t="s">
        <v>159</v>
      </c>
      <c r="B4" s="389" t="s">
        <v>158</v>
      </c>
      <c r="C4" s="378">
        <v>2013</v>
      </c>
      <c r="D4" s="378">
        <v>2014</v>
      </c>
      <c r="E4" s="378">
        <v>2015</v>
      </c>
      <c r="F4" s="378">
        <v>2016</v>
      </c>
      <c r="G4" s="375" t="s">
        <v>7</v>
      </c>
      <c r="H4" s="379" t="s">
        <v>157</v>
      </c>
    </row>
    <row r="5" spans="1:8" ht="15">
      <c r="A5" s="389"/>
      <c r="B5" s="389"/>
      <c r="C5" s="378"/>
      <c r="D5" s="378"/>
      <c r="E5" s="378"/>
      <c r="F5" s="378"/>
      <c r="G5" s="375"/>
      <c r="H5" s="379"/>
    </row>
    <row r="6" spans="1:8" s="156" customFormat="1" ht="15">
      <c r="A6" s="168" t="s">
        <v>115</v>
      </c>
      <c r="B6" s="167" t="s">
        <v>379</v>
      </c>
      <c r="C6" s="178">
        <v>13981.248500000007</v>
      </c>
      <c r="D6" s="178">
        <v>10169.503979999998</v>
      </c>
      <c r="E6" s="178">
        <v>11114.902289999996</v>
      </c>
      <c r="F6" s="178">
        <v>22428.265320000024</v>
      </c>
      <c r="G6" s="100">
        <f aca="true" t="shared" si="0" ref="G6:G19">(F6/E6-1)*100</f>
        <v>101.78553742373953</v>
      </c>
      <c r="H6" s="100">
        <f aca="true" t="shared" si="1" ref="H6:H19">(F6/$F$19)*100</f>
        <v>12.245501526463814</v>
      </c>
    </row>
    <row r="7" spans="1:8" s="156" customFormat="1" ht="15">
      <c r="A7" s="168" t="s">
        <v>111</v>
      </c>
      <c r="B7" s="167" t="s">
        <v>380</v>
      </c>
      <c r="C7" s="178">
        <v>10842.105150000003</v>
      </c>
      <c r="D7" s="178">
        <v>14839.934889999999</v>
      </c>
      <c r="E7" s="178">
        <v>17365.517889999996</v>
      </c>
      <c r="F7" s="178">
        <v>18491.940600000005</v>
      </c>
      <c r="G7" s="100">
        <f t="shared" si="0"/>
        <v>6.486548326028707</v>
      </c>
      <c r="H7" s="100">
        <f t="shared" si="1"/>
        <v>10.096326381632888</v>
      </c>
    </row>
    <row r="8" spans="1:8" s="156" customFormat="1" ht="15">
      <c r="A8" s="168" t="s">
        <v>86</v>
      </c>
      <c r="B8" s="167" t="s">
        <v>376</v>
      </c>
      <c r="C8" s="178">
        <v>10809.217739999996</v>
      </c>
      <c r="D8" s="178">
        <v>14149.502070000008</v>
      </c>
      <c r="E8" s="178">
        <v>12312.895760000003</v>
      </c>
      <c r="F8" s="178">
        <v>16897.59428</v>
      </c>
      <c r="G8" s="100">
        <f t="shared" si="0"/>
        <v>37.23493327129408</v>
      </c>
      <c r="H8" s="100">
        <f t="shared" si="1"/>
        <v>9.225836844581522</v>
      </c>
    </row>
    <row r="9" spans="1:8" s="156" customFormat="1" ht="15">
      <c r="A9" s="168" t="s">
        <v>84</v>
      </c>
      <c r="B9" s="167" t="s">
        <v>378</v>
      </c>
      <c r="C9" s="178">
        <v>14037.901789999996</v>
      </c>
      <c r="D9" s="178">
        <v>15543.866150000013</v>
      </c>
      <c r="E9" s="178">
        <v>17028.21360999999</v>
      </c>
      <c r="F9" s="178">
        <v>16871.612170000022</v>
      </c>
      <c r="G9" s="100">
        <f t="shared" si="0"/>
        <v>-0.919658653494948</v>
      </c>
      <c r="H9" s="100">
        <f t="shared" si="1"/>
        <v>9.211650996361609</v>
      </c>
    </row>
    <row r="10" spans="1:8" s="156" customFormat="1" ht="15">
      <c r="A10" s="168" t="s">
        <v>104</v>
      </c>
      <c r="B10" s="167" t="s">
        <v>228</v>
      </c>
      <c r="C10" s="178">
        <v>8681.90192</v>
      </c>
      <c r="D10" s="178">
        <v>11662.058319999995</v>
      </c>
      <c r="E10" s="178">
        <v>10124.70973</v>
      </c>
      <c r="F10" s="178">
        <v>16711.465300000003</v>
      </c>
      <c r="G10" s="100">
        <f t="shared" si="0"/>
        <v>65.05624107408363</v>
      </c>
      <c r="H10" s="100">
        <f t="shared" si="1"/>
        <v>9.12421317123053</v>
      </c>
    </row>
    <row r="11" spans="1:8" s="177" customFormat="1" ht="15">
      <c r="A11" s="168" t="s">
        <v>121</v>
      </c>
      <c r="B11" s="167" t="s">
        <v>233</v>
      </c>
      <c r="C11" s="178">
        <v>13089.046780000004</v>
      </c>
      <c r="D11" s="178">
        <v>11412.277589999998</v>
      </c>
      <c r="E11" s="178">
        <v>13544.594079999997</v>
      </c>
      <c r="F11" s="178">
        <v>13015.225249999998</v>
      </c>
      <c r="G11" s="100">
        <f t="shared" si="0"/>
        <v>-3.9083403081209167</v>
      </c>
      <c r="H11" s="100">
        <f t="shared" si="1"/>
        <v>7.106120709389983</v>
      </c>
    </row>
    <row r="12" spans="1:8" s="177" customFormat="1" ht="15">
      <c r="A12" s="168" t="s">
        <v>82</v>
      </c>
      <c r="B12" s="167" t="s">
        <v>382</v>
      </c>
      <c r="C12" s="178">
        <v>2821.3036200000006</v>
      </c>
      <c r="D12" s="178">
        <v>3154.0127599999996</v>
      </c>
      <c r="E12" s="178">
        <v>4398.447080000002</v>
      </c>
      <c r="F12" s="178">
        <v>5642.970360000002</v>
      </c>
      <c r="G12" s="100">
        <f t="shared" si="0"/>
        <v>28.294606195421125</v>
      </c>
      <c r="H12" s="100">
        <f t="shared" si="1"/>
        <v>3.0809784515769234</v>
      </c>
    </row>
    <row r="13" spans="1:8" s="177" customFormat="1" ht="15">
      <c r="A13" s="168" t="s">
        <v>93</v>
      </c>
      <c r="B13" s="167" t="s">
        <v>381</v>
      </c>
      <c r="C13" s="178">
        <v>1862.3629499999995</v>
      </c>
      <c r="D13" s="178">
        <v>2054.56265</v>
      </c>
      <c r="E13" s="178">
        <v>2836.4752699999995</v>
      </c>
      <c r="F13" s="178">
        <v>5357.67868</v>
      </c>
      <c r="G13" s="100">
        <f t="shared" si="0"/>
        <v>88.88508342256765</v>
      </c>
      <c r="H13" s="100">
        <f t="shared" si="1"/>
        <v>2.925213408980778</v>
      </c>
    </row>
    <row r="14" spans="1:8" s="177" customFormat="1" ht="15">
      <c r="A14" s="168" t="s">
        <v>99</v>
      </c>
      <c r="B14" s="167" t="s">
        <v>375</v>
      </c>
      <c r="C14" s="178">
        <v>3332.8402899999996</v>
      </c>
      <c r="D14" s="178">
        <v>3864.43172</v>
      </c>
      <c r="E14" s="178">
        <v>4304.11425</v>
      </c>
      <c r="F14" s="178">
        <v>5295.60907</v>
      </c>
      <c r="G14" s="100">
        <f t="shared" si="0"/>
        <v>23.035978192261062</v>
      </c>
      <c r="H14" s="100">
        <f t="shared" si="1"/>
        <v>2.8913243188903275</v>
      </c>
    </row>
    <row r="15" spans="1:8" s="177" customFormat="1" ht="15">
      <c r="A15" s="168" t="s">
        <v>92</v>
      </c>
      <c r="B15" s="167" t="s">
        <v>384</v>
      </c>
      <c r="C15" s="178">
        <v>2937.79857</v>
      </c>
      <c r="D15" s="178">
        <v>9088.2032</v>
      </c>
      <c r="E15" s="178">
        <v>10369.351160000002</v>
      </c>
      <c r="F15" s="178">
        <v>4969.88095</v>
      </c>
      <c r="G15" s="100">
        <f t="shared" si="0"/>
        <v>-52.07143751509329</v>
      </c>
      <c r="H15" s="100">
        <f t="shared" si="1"/>
        <v>2.713481577431614</v>
      </c>
    </row>
    <row r="16" spans="1:8" s="177" customFormat="1" ht="15">
      <c r="A16" s="168" t="s">
        <v>127</v>
      </c>
      <c r="B16" s="167" t="s">
        <v>231</v>
      </c>
      <c r="C16" s="178">
        <v>1995.0170799999999</v>
      </c>
      <c r="D16" s="178">
        <v>3919.6877800000007</v>
      </c>
      <c r="E16" s="178">
        <v>3595.38243</v>
      </c>
      <c r="F16" s="178">
        <v>4010.572029999999</v>
      </c>
      <c r="G16" s="100">
        <f t="shared" si="0"/>
        <v>11.547856398686317</v>
      </c>
      <c r="H16" s="100">
        <f t="shared" si="1"/>
        <v>2.189713079217221</v>
      </c>
    </row>
    <row r="17" spans="1:8" s="177" customFormat="1" ht="15">
      <c r="A17" s="168" t="s">
        <v>94</v>
      </c>
      <c r="B17" s="167" t="s">
        <v>377</v>
      </c>
      <c r="C17" s="178">
        <v>1693.6791099999991</v>
      </c>
      <c r="D17" s="178">
        <v>2957.12026</v>
      </c>
      <c r="E17" s="178">
        <v>3558.9120700000003</v>
      </c>
      <c r="F17" s="178">
        <v>2853.0497800000003</v>
      </c>
      <c r="G17" s="100">
        <f t="shared" si="0"/>
        <v>-19.833653546826735</v>
      </c>
      <c r="H17" s="100">
        <f t="shared" si="1"/>
        <v>1.5577230310768952</v>
      </c>
    </row>
    <row r="18" spans="1:8" ht="15">
      <c r="A18" s="168"/>
      <c r="B18" s="166" t="s">
        <v>46</v>
      </c>
      <c r="C18" s="171">
        <v>26745.433280000027</v>
      </c>
      <c r="D18" s="171">
        <v>20144.869390000007</v>
      </c>
      <c r="E18" s="171">
        <v>36330.392569999996</v>
      </c>
      <c r="F18" s="171">
        <v>50609.27502999999</v>
      </c>
      <c r="G18" s="43">
        <f t="shared" si="0"/>
        <v>39.30285760740955</v>
      </c>
      <c r="H18" s="43">
        <f t="shared" si="1"/>
        <v>27.631916503165886</v>
      </c>
    </row>
    <row r="19" spans="1:8" ht="15">
      <c r="A19" s="176"/>
      <c r="B19" s="175" t="s">
        <v>117</v>
      </c>
      <c r="C19" s="174">
        <f>SUM(C6:C18)</f>
        <v>112829.85678000003</v>
      </c>
      <c r="D19" s="174">
        <f>SUM(D6:D18)</f>
        <v>122960.03076000001</v>
      </c>
      <c r="E19" s="174">
        <f>SUM(E6:E18)</f>
        <v>146883.90819</v>
      </c>
      <c r="F19" s="174">
        <f>SUM(F6:F18)</f>
        <v>183155.13882000005</v>
      </c>
      <c r="G19" s="173">
        <f t="shared" si="0"/>
        <v>24.69380824418277</v>
      </c>
      <c r="H19" s="173">
        <f t="shared" si="1"/>
        <v>100</v>
      </c>
    </row>
    <row r="20" spans="1:6" ht="15">
      <c r="A20" s="153" t="s">
        <v>383</v>
      </c>
      <c r="B20" s="153"/>
      <c r="C20" s="152"/>
      <c r="D20" s="152"/>
      <c r="E20" s="152"/>
      <c r="F20" s="152"/>
    </row>
    <row r="21" spans="1:6" ht="15">
      <c r="A21" s="120" t="s">
        <v>0</v>
      </c>
      <c r="B21" s="170"/>
      <c r="C21" s="172"/>
      <c r="D21" s="172"/>
      <c r="E21" s="172"/>
      <c r="F21" s="172"/>
    </row>
  </sheetData>
  <sheetProtection/>
  <mergeCells count="11">
    <mergeCell ref="F4:F5"/>
    <mergeCell ref="A1:H1"/>
    <mergeCell ref="A2:H2"/>
    <mergeCell ref="A3:H3"/>
    <mergeCell ref="A4:A5"/>
    <mergeCell ref="B4:B5"/>
    <mergeCell ref="G4:G5"/>
    <mergeCell ref="H4:H5"/>
    <mergeCell ref="C4:C5"/>
    <mergeCell ref="D4:D5"/>
    <mergeCell ref="E4:E5"/>
  </mergeCells>
  <printOptions horizontalCentered="1" verticalCentered="1"/>
  <pageMargins left="0.7874015748031497" right="0.7874015748031497" top="2.59" bottom="0.36" header="0" footer="0"/>
  <pageSetup horizontalDpi="600" verticalDpi="600" orientation="landscape" scale="85" r:id="rId1"/>
  <headerFooter alignWithMargins="0">
    <oddFooter>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2:H22"/>
  <sheetViews>
    <sheetView showGridLines="0" zoomScalePageLayoutView="0" workbookViewId="0" topLeftCell="A1">
      <selection activeCell="B9" sqref="B9"/>
    </sheetView>
  </sheetViews>
  <sheetFormatPr defaultColWidth="10.00390625" defaultRowHeight="12.75"/>
  <cols>
    <col min="1" max="1" width="10.00390625" style="149" customWidth="1"/>
    <col min="2" max="2" width="42.25390625" style="120" customWidth="1"/>
    <col min="3" max="6" width="12.25390625" style="120" customWidth="1"/>
    <col min="7" max="7" width="11.00390625" style="120" customWidth="1"/>
    <col min="8" max="8" width="13.25390625" style="120" customWidth="1"/>
    <col min="9" max="16384" width="10.00390625" style="120" customWidth="1"/>
  </cols>
  <sheetData>
    <row r="2" spans="1:8" ht="15">
      <c r="A2" s="392" t="s">
        <v>388</v>
      </c>
      <c r="B2" s="392"/>
      <c r="C2" s="392"/>
      <c r="D2" s="392"/>
      <c r="E2" s="392"/>
      <c r="F2" s="392"/>
      <c r="G2" s="392"/>
      <c r="H2" s="392"/>
    </row>
    <row r="3" spans="1:8" ht="15">
      <c r="A3" s="390" t="s">
        <v>387</v>
      </c>
      <c r="B3" s="390"/>
      <c r="C3" s="390"/>
      <c r="D3" s="390"/>
      <c r="E3" s="390"/>
      <c r="F3" s="390"/>
      <c r="G3" s="390"/>
      <c r="H3" s="390"/>
    </row>
    <row r="4" spans="1:8" ht="15">
      <c r="A4" s="391" t="s">
        <v>162</v>
      </c>
      <c r="B4" s="391"/>
      <c r="C4" s="391"/>
      <c r="D4" s="391"/>
      <c r="E4" s="391"/>
      <c r="F4" s="391"/>
      <c r="G4" s="391"/>
      <c r="H4" s="391"/>
    </row>
    <row r="5" spans="1:8" ht="12.75" customHeight="1">
      <c r="A5" s="393" t="s">
        <v>159</v>
      </c>
      <c r="B5" s="389" t="s">
        <v>158</v>
      </c>
      <c r="C5" s="378">
        <v>2013</v>
      </c>
      <c r="D5" s="378">
        <v>2014</v>
      </c>
      <c r="E5" s="378">
        <v>2015</v>
      </c>
      <c r="F5" s="378">
        <v>2016</v>
      </c>
      <c r="G5" s="375" t="s">
        <v>7</v>
      </c>
      <c r="H5" s="379" t="s">
        <v>157</v>
      </c>
    </row>
    <row r="6" spans="1:8" ht="27" customHeight="1">
      <c r="A6" s="393"/>
      <c r="B6" s="389"/>
      <c r="C6" s="378"/>
      <c r="D6" s="378"/>
      <c r="E6" s="378"/>
      <c r="F6" s="378"/>
      <c r="G6" s="375"/>
      <c r="H6" s="379"/>
    </row>
    <row r="7" spans="1:8" s="156" customFormat="1" ht="15">
      <c r="A7" s="166" t="s">
        <v>115</v>
      </c>
      <c r="B7" s="165" t="s">
        <v>379</v>
      </c>
      <c r="C7" s="178">
        <v>1808.721</v>
      </c>
      <c r="D7" s="178">
        <v>1843.396</v>
      </c>
      <c r="E7" s="178">
        <v>3590.098</v>
      </c>
      <c r="F7" s="178">
        <v>4987.468</v>
      </c>
      <c r="G7" s="100">
        <f aca="true" t="shared" si="0" ref="G7:G20">(F7/E7-1)*100</f>
        <v>38.922892912672566</v>
      </c>
      <c r="H7" s="100">
        <f aca="true" t="shared" si="1" ref="H7:H20">(F7/$F$20)*100</f>
        <v>6.739831093816672</v>
      </c>
    </row>
    <row r="8" spans="1:8" s="156" customFormat="1" ht="30">
      <c r="A8" s="166" t="s">
        <v>111</v>
      </c>
      <c r="B8" s="165" t="s">
        <v>380</v>
      </c>
      <c r="C8" s="178">
        <v>1901.152</v>
      </c>
      <c r="D8" s="178">
        <v>1505.66</v>
      </c>
      <c r="E8" s="178">
        <v>2486.787</v>
      </c>
      <c r="F8" s="178">
        <v>4536.981</v>
      </c>
      <c r="G8" s="100">
        <f t="shared" si="0"/>
        <v>82.44349033511918</v>
      </c>
      <c r="H8" s="100">
        <f t="shared" si="1"/>
        <v>6.131064022035923</v>
      </c>
    </row>
    <row r="9" spans="1:8" s="156" customFormat="1" ht="15">
      <c r="A9" s="166" t="s">
        <v>86</v>
      </c>
      <c r="B9" s="165" t="s">
        <v>376</v>
      </c>
      <c r="C9" s="178">
        <v>5959.904</v>
      </c>
      <c r="D9" s="178">
        <v>5131.355</v>
      </c>
      <c r="E9" s="178">
        <v>8962.005</v>
      </c>
      <c r="F9" s="178">
        <v>14299.891</v>
      </c>
      <c r="G9" s="100">
        <f t="shared" si="0"/>
        <v>59.56129236705403</v>
      </c>
      <c r="H9" s="100">
        <f t="shared" si="1"/>
        <v>19.324204185368046</v>
      </c>
    </row>
    <row r="10" spans="1:8" s="156" customFormat="1" ht="30">
      <c r="A10" s="166" t="s">
        <v>84</v>
      </c>
      <c r="B10" s="160" t="s">
        <v>378</v>
      </c>
      <c r="C10" s="178">
        <v>4995.338</v>
      </c>
      <c r="D10" s="178">
        <v>4913.958</v>
      </c>
      <c r="E10" s="178">
        <v>6755.44</v>
      </c>
      <c r="F10" s="178">
        <v>8685.461</v>
      </c>
      <c r="G10" s="100">
        <f t="shared" si="0"/>
        <v>28.569878497921675</v>
      </c>
      <c r="H10" s="100">
        <f t="shared" si="1"/>
        <v>11.73712595487972</v>
      </c>
    </row>
    <row r="11" spans="1:8" s="156" customFormat="1" ht="15">
      <c r="A11" s="166" t="s">
        <v>104</v>
      </c>
      <c r="B11" s="165" t="s">
        <v>228</v>
      </c>
      <c r="C11" s="178">
        <v>3092.559</v>
      </c>
      <c r="D11" s="178">
        <v>2946.947</v>
      </c>
      <c r="E11" s="178">
        <v>3097.71</v>
      </c>
      <c r="F11" s="178">
        <v>3850.657</v>
      </c>
      <c r="G11" s="100">
        <f t="shared" si="0"/>
        <v>24.30656840052814</v>
      </c>
      <c r="H11" s="100">
        <f t="shared" si="1"/>
        <v>5.203597853705092</v>
      </c>
    </row>
    <row r="12" spans="1:8" s="177" customFormat="1" ht="15">
      <c r="A12" s="166" t="s">
        <v>121</v>
      </c>
      <c r="B12" s="160" t="s">
        <v>233</v>
      </c>
      <c r="C12" s="178">
        <v>6271.867</v>
      </c>
      <c r="D12" s="178">
        <v>7519.08</v>
      </c>
      <c r="E12" s="178">
        <v>7883.165</v>
      </c>
      <c r="F12" s="178">
        <v>8450.128</v>
      </c>
      <c r="G12" s="100">
        <f t="shared" si="0"/>
        <v>7.19207323454476</v>
      </c>
      <c r="H12" s="100">
        <f t="shared" si="1"/>
        <v>11.419107940367917</v>
      </c>
    </row>
    <row r="13" spans="1:8" s="177" customFormat="1" ht="15">
      <c r="A13" s="166" t="s">
        <v>82</v>
      </c>
      <c r="B13" s="160" t="s">
        <v>382</v>
      </c>
      <c r="C13" s="178">
        <v>4593.901</v>
      </c>
      <c r="D13" s="178">
        <v>5002.168</v>
      </c>
      <c r="E13" s="178">
        <v>2214.746</v>
      </c>
      <c r="F13" s="178">
        <v>5846.405</v>
      </c>
      <c r="G13" s="100">
        <f t="shared" si="0"/>
        <v>163.97632053517648</v>
      </c>
      <c r="H13" s="100">
        <f t="shared" si="1"/>
        <v>7.90055840078478</v>
      </c>
    </row>
    <row r="14" spans="1:8" s="177" customFormat="1" ht="15">
      <c r="A14" s="166" t="s">
        <v>93</v>
      </c>
      <c r="B14" s="160" t="s">
        <v>381</v>
      </c>
      <c r="C14" s="178">
        <v>72.822</v>
      </c>
      <c r="D14" s="178">
        <v>74.697</v>
      </c>
      <c r="E14" s="178">
        <v>85.643</v>
      </c>
      <c r="F14" s="178">
        <v>84.38</v>
      </c>
      <c r="G14" s="100">
        <f t="shared" si="0"/>
        <v>-1.4747264808565808</v>
      </c>
      <c r="H14" s="100">
        <f t="shared" si="1"/>
        <v>0.1140271872814524</v>
      </c>
    </row>
    <row r="15" spans="1:8" s="177" customFormat="1" ht="15">
      <c r="A15" s="166" t="s">
        <v>99</v>
      </c>
      <c r="B15" s="160" t="s">
        <v>375</v>
      </c>
      <c r="C15" s="178">
        <v>1688.62</v>
      </c>
      <c r="D15" s="178">
        <v>1590.877</v>
      </c>
      <c r="E15" s="178">
        <v>2539.451</v>
      </c>
      <c r="F15" s="178">
        <v>2775.837</v>
      </c>
      <c r="G15" s="100">
        <f t="shared" si="0"/>
        <v>9.308547398630651</v>
      </c>
      <c r="H15" s="100">
        <f t="shared" si="1"/>
        <v>3.751136352948388</v>
      </c>
    </row>
    <row r="16" spans="1:8" s="177" customFormat="1" ht="15">
      <c r="A16" s="166" t="s">
        <v>92</v>
      </c>
      <c r="B16" s="160" t="s">
        <v>384</v>
      </c>
      <c r="C16" s="178">
        <v>123.977</v>
      </c>
      <c r="D16" s="178">
        <v>292.015</v>
      </c>
      <c r="E16" s="178">
        <v>772.793</v>
      </c>
      <c r="F16" s="178">
        <v>1120.178</v>
      </c>
      <c r="G16" s="100">
        <f t="shared" si="0"/>
        <v>44.9518823281267</v>
      </c>
      <c r="H16" s="100">
        <f t="shared" si="1"/>
        <v>1.5137561814951743</v>
      </c>
    </row>
    <row r="17" spans="1:8" s="177" customFormat="1" ht="15">
      <c r="A17" s="166" t="s">
        <v>127</v>
      </c>
      <c r="B17" s="160" t="s">
        <v>231</v>
      </c>
      <c r="C17" s="178">
        <v>5253.389</v>
      </c>
      <c r="D17" s="178">
        <v>4894.88</v>
      </c>
      <c r="E17" s="178">
        <v>5490.643</v>
      </c>
      <c r="F17" s="178">
        <v>4930.682</v>
      </c>
      <c r="G17" s="100">
        <f t="shared" si="0"/>
        <v>-10.198459451834696</v>
      </c>
      <c r="H17" s="100">
        <f t="shared" si="1"/>
        <v>6.663093148130911</v>
      </c>
    </row>
    <row r="18" spans="1:8" s="177" customFormat="1" ht="15">
      <c r="A18" s="166" t="s">
        <v>94</v>
      </c>
      <c r="B18" s="180" t="s">
        <v>377</v>
      </c>
      <c r="C18" s="178">
        <v>1173.668</v>
      </c>
      <c r="D18" s="178">
        <v>1030.787</v>
      </c>
      <c r="E18" s="178">
        <v>1030.53</v>
      </c>
      <c r="F18" s="178">
        <v>1373.855</v>
      </c>
      <c r="G18" s="100">
        <f t="shared" si="0"/>
        <v>33.31538140568446</v>
      </c>
      <c r="H18" s="100">
        <f t="shared" si="1"/>
        <v>1.8565634200350771</v>
      </c>
    </row>
    <row r="19" spans="1:8" ht="15">
      <c r="A19" s="166"/>
      <c r="B19" s="166" t="s">
        <v>46</v>
      </c>
      <c r="C19" s="171">
        <v>12041.897000000012</v>
      </c>
      <c r="D19" s="171">
        <v>14139.92500000001</v>
      </c>
      <c r="E19" s="171">
        <v>10255.037000000018</v>
      </c>
      <c r="F19" s="171">
        <v>13057.972999999998</v>
      </c>
      <c r="G19" s="100">
        <f t="shared" si="0"/>
        <v>27.332285588047856</v>
      </c>
      <c r="H19" s="100">
        <f t="shared" si="1"/>
        <v>17.64593425915085</v>
      </c>
    </row>
    <row r="20" spans="1:8" ht="15">
      <c r="A20" s="176"/>
      <c r="B20" s="175" t="s">
        <v>117</v>
      </c>
      <c r="C20" s="174">
        <f>SUM(C7:C19)</f>
        <v>48977.815</v>
      </c>
      <c r="D20" s="174">
        <f>SUM(D7:D19)</f>
        <v>50885.745</v>
      </c>
      <c r="E20" s="174">
        <f>SUM(E7:E19)</f>
        <v>55164.048</v>
      </c>
      <c r="F20" s="174">
        <f>SUM(F7:F19)</f>
        <v>73999.896</v>
      </c>
      <c r="G20" s="173">
        <f t="shared" si="0"/>
        <v>34.145151929387026</v>
      </c>
      <c r="H20" s="173">
        <f t="shared" si="1"/>
        <v>100</v>
      </c>
    </row>
    <row r="21" spans="1:6" ht="15">
      <c r="A21" s="179" t="s">
        <v>383</v>
      </c>
      <c r="B21" s="153"/>
      <c r="C21" s="152"/>
      <c r="D21" s="152"/>
      <c r="E21" s="152"/>
      <c r="F21" s="152"/>
    </row>
    <row r="22" spans="1:6" ht="15">
      <c r="A22" s="149" t="s">
        <v>0</v>
      </c>
      <c r="B22" s="170"/>
      <c r="C22" s="172"/>
      <c r="D22" s="172"/>
      <c r="E22" s="172"/>
      <c r="F22" s="172"/>
    </row>
  </sheetData>
  <sheetProtection/>
  <mergeCells count="11">
    <mergeCell ref="F5:F6"/>
    <mergeCell ref="A2:H2"/>
    <mergeCell ref="A3:H3"/>
    <mergeCell ref="A4:H4"/>
    <mergeCell ref="A5:A6"/>
    <mergeCell ref="B5:B6"/>
    <mergeCell ref="G5:G6"/>
    <mergeCell ref="H5:H6"/>
    <mergeCell ref="C5:C6"/>
    <mergeCell ref="D5:D6"/>
    <mergeCell ref="E5:E6"/>
  </mergeCells>
  <printOptions horizontalCentered="1" verticalCentered="1"/>
  <pageMargins left="0.7874015748031497" right="0.7874015748031497" top="2.59" bottom="0.36" header="0" footer="0"/>
  <pageSetup horizontalDpi="600" verticalDpi="600" orientation="landscape" scale="85" r:id="rId1"/>
  <headerFooter alignWithMargins="0">
    <oddFooter>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2:G35"/>
  <sheetViews>
    <sheetView showGridLines="0" zoomScalePageLayoutView="0" workbookViewId="0" topLeftCell="A1">
      <selection activeCell="B16" sqref="B16"/>
    </sheetView>
  </sheetViews>
  <sheetFormatPr defaultColWidth="10.00390625" defaultRowHeight="12.75"/>
  <cols>
    <col min="1" max="1" width="18.125" style="1" customWidth="1"/>
    <col min="2" max="5" width="12.375" style="1" customWidth="1"/>
    <col min="6" max="6" width="11.75390625" style="1" customWidth="1"/>
    <col min="7" max="7" width="14.25390625" style="1" customWidth="1"/>
    <col min="8" max="16384" width="10.00390625" style="1" customWidth="1"/>
  </cols>
  <sheetData>
    <row r="2" spans="1:7" ht="15">
      <c r="A2" s="373" t="s">
        <v>391</v>
      </c>
      <c r="B2" s="373"/>
      <c r="C2" s="373"/>
      <c r="D2" s="373"/>
      <c r="E2" s="373"/>
      <c r="F2" s="373"/>
      <c r="G2" s="373"/>
    </row>
    <row r="3" spans="1:7" ht="15">
      <c r="A3" s="373" t="s">
        <v>390</v>
      </c>
      <c r="B3" s="373"/>
      <c r="C3" s="373"/>
      <c r="D3" s="373"/>
      <c r="E3" s="373"/>
      <c r="F3" s="373"/>
      <c r="G3" s="373"/>
    </row>
    <row r="4" spans="1:7" ht="15">
      <c r="A4" s="373" t="s">
        <v>8</v>
      </c>
      <c r="B4" s="373"/>
      <c r="C4" s="373"/>
      <c r="D4" s="373"/>
      <c r="E4" s="373"/>
      <c r="F4" s="373"/>
      <c r="G4" s="373"/>
    </row>
    <row r="5" spans="1:6" ht="15">
      <c r="A5" s="23"/>
      <c r="B5" s="23"/>
      <c r="C5" s="23"/>
      <c r="D5" s="23"/>
      <c r="E5" s="23"/>
      <c r="F5" s="23"/>
    </row>
    <row r="6" spans="1:7" ht="12.75" customHeight="1">
      <c r="A6" s="377" t="s">
        <v>198</v>
      </c>
      <c r="B6" s="378">
        <v>2013</v>
      </c>
      <c r="C6" s="378">
        <v>2014</v>
      </c>
      <c r="D6" s="378">
        <v>2015</v>
      </c>
      <c r="E6" s="378">
        <v>2016</v>
      </c>
      <c r="F6" s="375" t="s">
        <v>7</v>
      </c>
      <c r="G6" s="379" t="s">
        <v>157</v>
      </c>
    </row>
    <row r="7" spans="1:7" ht="16.5" customHeight="1">
      <c r="A7" s="377"/>
      <c r="B7" s="378"/>
      <c r="C7" s="378"/>
      <c r="D7" s="378"/>
      <c r="E7" s="378"/>
      <c r="F7" s="375"/>
      <c r="G7" s="379"/>
    </row>
    <row r="8" spans="1:7" s="9" customFormat="1" ht="15">
      <c r="A8" s="29" t="s">
        <v>197</v>
      </c>
      <c r="B8" s="3">
        <v>49517.71313000005</v>
      </c>
      <c r="C8" s="3">
        <v>53305.36290000003</v>
      </c>
      <c r="D8" s="3">
        <v>61274.481470000115</v>
      </c>
      <c r="E8" s="3">
        <v>73401.50713</v>
      </c>
      <c r="F8" s="43">
        <f aca="true" t="shared" si="0" ref="F8:F27">(E8/D8-1)*100</f>
        <v>19.791315028813838</v>
      </c>
      <c r="G8" s="43">
        <f aca="true" t="shared" si="1" ref="G8:G27">(E8/$E$29)*100</f>
        <v>40.07613851453932</v>
      </c>
    </row>
    <row r="9" spans="1:7" ht="15">
      <c r="A9" s="29" t="s">
        <v>194</v>
      </c>
      <c r="B9" s="3">
        <v>27378.31026999999</v>
      </c>
      <c r="C9" s="3">
        <v>29015.645580000004</v>
      </c>
      <c r="D9" s="3">
        <v>30734.495979999978</v>
      </c>
      <c r="E9" s="3">
        <v>48315.807020000015</v>
      </c>
      <c r="F9" s="43">
        <f t="shared" si="0"/>
        <v>57.20383718490396</v>
      </c>
      <c r="G9" s="43">
        <f t="shared" si="1"/>
        <v>26.37971685167048</v>
      </c>
    </row>
    <row r="10" spans="1:7" ht="15">
      <c r="A10" s="29" t="s">
        <v>170</v>
      </c>
      <c r="B10" s="3">
        <v>11856.101510000002</v>
      </c>
      <c r="C10" s="3">
        <v>13572.505799999999</v>
      </c>
      <c r="D10" s="3">
        <v>23328.339030000014</v>
      </c>
      <c r="E10" s="3">
        <v>28059.637659999997</v>
      </c>
      <c r="F10" s="43">
        <f t="shared" si="0"/>
        <v>20.281335177423387</v>
      </c>
      <c r="G10" s="43">
        <f t="shared" si="1"/>
        <v>15.320147630461111</v>
      </c>
    </row>
    <row r="11" spans="1:7" ht="15">
      <c r="A11" s="29" t="s">
        <v>192</v>
      </c>
      <c r="B11" s="3">
        <v>12684.983470000003</v>
      </c>
      <c r="C11" s="3">
        <v>12737.636989999994</v>
      </c>
      <c r="D11" s="3">
        <v>14325.400839999998</v>
      </c>
      <c r="E11" s="3">
        <v>10593.261390000003</v>
      </c>
      <c r="F11" s="43">
        <f t="shared" si="0"/>
        <v>-26.052600493934907</v>
      </c>
      <c r="G11" s="43">
        <f t="shared" si="1"/>
        <v>5.783764222095224</v>
      </c>
    </row>
    <row r="12" spans="1:7" ht="15">
      <c r="A12" s="29" t="s">
        <v>169</v>
      </c>
      <c r="B12" s="3">
        <v>521.6489</v>
      </c>
      <c r="C12" s="3">
        <v>1237.66012</v>
      </c>
      <c r="D12" s="3">
        <v>4208.413959999999</v>
      </c>
      <c r="E12" s="3">
        <v>5657.089230000001</v>
      </c>
      <c r="F12" s="43">
        <f t="shared" si="0"/>
        <v>34.42330730221232</v>
      </c>
      <c r="G12" s="43">
        <f t="shared" si="1"/>
        <v>3.0886871460153986</v>
      </c>
    </row>
    <row r="13" spans="1:7" ht="15">
      <c r="A13" s="29" t="s">
        <v>181</v>
      </c>
      <c r="B13" s="3">
        <v>4449.65031</v>
      </c>
      <c r="C13" s="3">
        <v>5439.606720000001</v>
      </c>
      <c r="D13" s="3">
        <v>3450.07871</v>
      </c>
      <c r="E13" s="3">
        <v>4023.75492</v>
      </c>
      <c r="F13" s="43">
        <f t="shared" si="0"/>
        <v>16.627916584546565</v>
      </c>
      <c r="G13" s="43">
        <f t="shared" si="1"/>
        <v>2.1969107424031593</v>
      </c>
    </row>
    <row r="14" spans="1:7" ht="15">
      <c r="A14" s="29" t="s">
        <v>186</v>
      </c>
      <c r="B14" s="3">
        <v>491.1277199999999</v>
      </c>
      <c r="C14" s="3">
        <v>960.8180699999998</v>
      </c>
      <c r="D14" s="3">
        <v>761.72899</v>
      </c>
      <c r="E14" s="44">
        <v>3048.1939200000006</v>
      </c>
      <c r="F14" s="43">
        <f t="shared" si="0"/>
        <v>300.1677709548643</v>
      </c>
      <c r="G14" s="43">
        <f t="shared" si="1"/>
        <v>1.664268848604725</v>
      </c>
    </row>
    <row r="15" spans="1:7" ht="15">
      <c r="A15" s="29" t="s">
        <v>281</v>
      </c>
      <c r="B15" s="3">
        <v>77.28511</v>
      </c>
      <c r="C15" s="3">
        <v>81.22067</v>
      </c>
      <c r="D15" s="3">
        <v>96.8331</v>
      </c>
      <c r="E15" s="44">
        <v>1527.5718299999999</v>
      </c>
      <c r="F15" s="43">
        <f t="shared" si="0"/>
        <v>1477.5306480945048</v>
      </c>
      <c r="G15" s="43">
        <f t="shared" si="1"/>
        <v>0.8340316519872567</v>
      </c>
    </row>
    <row r="16" spans="1:7" ht="15">
      <c r="A16" s="183" t="s">
        <v>196</v>
      </c>
      <c r="B16" s="76">
        <v>938.8151000000001</v>
      </c>
      <c r="C16" s="76">
        <v>1252.1299299999996</v>
      </c>
      <c r="D16" s="76">
        <v>1531.19715</v>
      </c>
      <c r="E16" s="76">
        <v>1140.8744600000002</v>
      </c>
      <c r="F16" s="43">
        <f t="shared" si="0"/>
        <v>-25.49134120318861</v>
      </c>
      <c r="G16" s="43">
        <f t="shared" si="1"/>
        <v>0.6229006007422052</v>
      </c>
    </row>
    <row r="17" spans="1:7" s="9" customFormat="1" ht="15">
      <c r="A17" s="29" t="s">
        <v>189</v>
      </c>
      <c r="B17" s="3">
        <v>829.0459599999999</v>
      </c>
      <c r="C17" s="3">
        <v>896.0872899999999</v>
      </c>
      <c r="D17" s="3">
        <v>1155.41145</v>
      </c>
      <c r="E17" s="3">
        <v>1078.57859</v>
      </c>
      <c r="F17" s="43">
        <f t="shared" si="0"/>
        <v>-6.649826778157686</v>
      </c>
      <c r="G17" s="43">
        <f t="shared" si="1"/>
        <v>0.5888879760343487</v>
      </c>
    </row>
    <row r="18" spans="1:7" ht="15">
      <c r="A18" s="29" t="s">
        <v>239</v>
      </c>
      <c r="B18" s="3">
        <v>58.44921</v>
      </c>
      <c r="C18" s="3">
        <v>98.28278999999999</v>
      </c>
      <c r="D18" s="3">
        <v>447.63571999999994</v>
      </c>
      <c r="E18" s="3">
        <v>619.83366</v>
      </c>
      <c r="F18" s="43">
        <f t="shared" si="0"/>
        <v>38.46831973105276</v>
      </c>
      <c r="G18" s="43">
        <f t="shared" si="1"/>
        <v>0.33842002140554506</v>
      </c>
    </row>
    <row r="19" spans="1:7" ht="15">
      <c r="A19" s="29" t="s">
        <v>188</v>
      </c>
      <c r="B19" s="3">
        <v>244.24224000000007</v>
      </c>
      <c r="C19" s="3">
        <v>394.37564</v>
      </c>
      <c r="D19" s="3">
        <v>547.5679900000001</v>
      </c>
      <c r="E19" s="3">
        <v>588.3113199999998</v>
      </c>
      <c r="F19" s="43">
        <f t="shared" si="0"/>
        <v>7.4407800938107505</v>
      </c>
      <c r="G19" s="43">
        <f t="shared" si="1"/>
        <v>0.32120928945279353</v>
      </c>
    </row>
    <row r="20" spans="1:7" ht="15">
      <c r="A20" s="29" t="s">
        <v>191</v>
      </c>
      <c r="B20" s="3">
        <v>160.90140999999997</v>
      </c>
      <c r="C20" s="3">
        <v>374.03389000000004</v>
      </c>
      <c r="D20" s="3">
        <v>443.36241000000007</v>
      </c>
      <c r="E20" s="3">
        <v>571.0769300000003</v>
      </c>
      <c r="F20" s="43">
        <f t="shared" si="0"/>
        <v>28.805897189164085</v>
      </c>
      <c r="G20" s="43">
        <f t="shared" si="1"/>
        <v>0.311799567120658</v>
      </c>
    </row>
    <row r="21" spans="1:7" ht="15">
      <c r="A21" s="29" t="s">
        <v>219</v>
      </c>
      <c r="B21" s="3">
        <v>450.51111999999995</v>
      </c>
      <c r="C21" s="3">
        <v>435.8719</v>
      </c>
      <c r="D21" s="3">
        <v>449.57676000000004</v>
      </c>
      <c r="E21" s="3">
        <v>497.94255000000027</v>
      </c>
      <c r="F21" s="43">
        <f t="shared" si="0"/>
        <v>10.758071658330426</v>
      </c>
      <c r="G21" s="43">
        <f t="shared" si="1"/>
        <v>0.2718692760727641</v>
      </c>
    </row>
    <row r="22" spans="1:7" ht="15">
      <c r="A22" s="29" t="s">
        <v>185</v>
      </c>
      <c r="B22" s="3">
        <v>59.10926</v>
      </c>
      <c r="C22" s="3">
        <v>56.647189999999995</v>
      </c>
      <c r="D22" s="3">
        <v>34.42083</v>
      </c>
      <c r="E22" s="3">
        <v>416.42139</v>
      </c>
      <c r="F22" s="43">
        <f t="shared" si="0"/>
        <v>1109.7947376632114</v>
      </c>
      <c r="G22" s="43">
        <f t="shared" si="1"/>
        <v>0.22735992704482497</v>
      </c>
    </row>
    <row r="23" spans="1:7" s="9" customFormat="1" ht="15">
      <c r="A23" s="29" t="s">
        <v>178</v>
      </c>
      <c r="B23" s="3">
        <v>220.99872</v>
      </c>
      <c r="C23" s="3">
        <v>505.6487</v>
      </c>
      <c r="D23" s="3">
        <v>420.40242000000006</v>
      </c>
      <c r="E23" s="3">
        <v>364.1009600000001</v>
      </c>
      <c r="F23" s="43">
        <f t="shared" si="0"/>
        <v>-13.39227780848644</v>
      </c>
      <c r="G23" s="43">
        <f t="shared" si="1"/>
        <v>0.19879374520735052</v>
      </c>
    </row>
    <row r="24" spans="1:7" ht="15">
      <c r="A24" s="29" t="s">
        <v>193</v>
      </c>
      <c r="B24" s="3">
        <v>91.30208999999999</v>
      </c>
      <c r="C24" s="3">
        <v>96.51154000000001</v>
      </c>
      <c r="D24" s="3">
        <v>421.06814999999995</v>
      </c>
      <c r="E24" s="3">
        <v>321.44641</v>
      </c>
      <c r="F24" s="43">
        <f t="shared" si="0"/>
        <v>-23.659291257246583</v>
      </c>
      <c r="G24" s="43">
        <f t="shared" si="1"/>
        <v>0.17550499105346365</v>
      </c>
    </row>
    <row r="25" spans="1:7" ht="15">
      <c r="A25" s="29" t="s">
        <v>221</v>
      </c>
      <c r="B25" s="3">
        <v>976.91503</v>
      </c>
      <c r="C25" s="3">
        <v>750.2215899999999</v>
      </c>
      <c r="D25" s="3">
        <v>439.91132999999996</v>
      </c>
      <c r="E25" s="3">
        <v>304.04423</v>
      </c>
      <c r="F25" s="43">
        <f t="shared" si="0"/>
        <v>-30.88511041531936</v>
      </c>
      <c r="G25" s="43">
        <f t="shared" si="1"/>
        <v>0.16600365786013055</v>
      </c>
    </row>
    <row r="26" spans="1:7" ht="15">
      <c r="A26" s="29" t="s">
        <v>220</v>
      </c>
      <c r="B26" s="3"/>
      <c r="C26" s="3"/>
      <c r="D26" s="3"/>
      <c r="E26" s="3">
        <v>266.98458</v>
      </c>
      <c r="F26" s="43"/>
      <c r="G26" s="43">
        <f t="shared" si="1"/>
        <v>0.14576963645141577</v>
      </c>
    </row>
    <row r="27" spans="1:7" ht="15">
      <c r="A27" s="75" t="s">
        <v>46</v>
      </c>
      <c r="B27" s="3">
        <v>1822.7462199999718</v>
      </c>
      <c r="C27" s="3">
        <v>1749.7634500000277</v>
      </c>
      <c r="D27" s="3">
        <v>2813.5819000000192</v>
      </c>
      <c r="E27" s="3">
        <v>2358.7006399999955</v>
      </c>
      <c r="F27" s="43">
        <f t="shared" si="0"/>
        <v>-16.167336731872663</v>
      </c>
      <c r="G27" s="43">
        <f t="shared" si="1"/>
        <v>1.2878157037778029</v>
      </c>
    </row>
    <row r="28" spans="1:7" ht="15">
      <c r="A28" s="75"/>
      <c r="B28" s="3"/>
      <c r="C28" s="3"/>
      <c r="D28" s="3"/>
      <c r="E28" s="3"/>
      <c r="F28" s="43"/>
      <c r="G28" s="43"/>
    </row>
    <row r="29" spans="1:7" s="9" customFormat="1" ht="15">
      <c r="A29" s="148" t="s">
        <v>117</v>
      </c>
      <c r="B29" s="52">
        <f>SUM(B8:B27)</f>
        <v>112829.85678000005</v>
      </c>
      <c r="C29" s="52">
        <f>SUM(C8:C27)</f>
        <v>122960.03076000005</v>
      </c>
      <c r="D29" s="52">
        <f>SUM(D8:D27)</f>
        <v>146883.90819000013</v>
      </c>
      <c r="E29" s="52">
        <f>SUM(E8:E27)</f>
        <v>183155.13882000005</v>
      </c>
      <c r="F29" s="73">
        <f>(E29/D29-1)*100</f>
        <v>24.693808244182634</v>
      </c>
      <c r="G29" s="73">
        <f>(E29/$E$29)*100</f>
        <v>100</v>
      </c>
    </row>
    <row r="30" spans="1:5" ht="15">
      <c r="A30" s="1" t="s">
        <v>172</v>
      </c>
      <c r="B30" s="3"/>
      <c r="C30" s="3"/>
      <c r="D30" s="3"/>
      <c r="E30" s="3"/>
    </row>
    <row r="31" spans="1:5" ht="15">
      <c r="A31" s="4" t="s">
        <v>0</v>
      </c>
      <c r="B31" s="3"/>
      <c r="C31" s="3"/>
      <c r="D31" s="3"/>
      <c r="E31" s="3"/>
    </row>
    <row r="33" spans="2:5" ht="15">
      <c r="B33" s="3"/>
      <c r="C33" s="3"/>
      <c r="D33" s="3"/>
      <c r="E33" s="3"/>
    </row>
    <row r="34" spans="1:5" ht="15">
      <c r="A34" s="182"/>
      <c r="B34" s="3"/>
      <c r="C34" s="3"/>
      <c r="D34" s="3"/>
      <c r="E34" s="3"/>
    </row>
    <row r="35" spans="2:5" ht="15">
      <c r="B35" s="3"/>
      <c r="C35" s="3"/>
      <c r="D35" s="3"/>
      <c r="E35" s="3"/>
    </row>
  </sheetData>
  <sheetProtection/>
  <mergeCells count="10">
    <mergeCell ref="G6:G7"/>
    <mergeCell ref="A2:G2"/>
    <mergeCell ref="A3:G3"/>
    <mergeCell ref="A4:G4"/>
    <mergeCell ref="A6:A7"/>
    <mergeCell ref="F6:F7"/>
    <mergeCell ref="B6:B7"/>
    <mergeCell ref="C6:C7"/>
    <mergeCell ref="D6:D7"/>
    <mergeCell ref="E6:E7"/>
  </mergeCells>
  <printOptions/>
  <pageMargins left="0.75" right="0.44" top="1" bottom="1" header="0" footer="0"/>
  <pageSetup horizontalDpi="360" verticalDpi="36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A2" sqref="A2:H2"/>
    </sheetView>
  </sheetViews>
  <sheetFormatPr defaultColWidth="10.00390625" defaultRowHeight="12.75"/>
  <cols>
    <col min="1" max="1" width="10.625" style="163" customWidth="1"/>
    <col min="2" max="2" width="29.25390625" style="120" customWidth="1"/>
    <col min="3" max="6" width="12.00390625" style="120" customWidth="1"/>
    <col min="7" max="7" width="10.75390625" style="120" customWidth="1"/>
    <col min="8" max="8" width="14.125" style="120" customWidth="1"/>
    <col min="9" max="16384" width="10.00390625" style="120" customWidth="1"/>
  </cols>
  <sheetData>
    <row r="1" spans="1:8" ht="15">
      <c r="A1" s="390" t="s">
        <v>399</v>
      </c>
      <c r="B1" s="390"/>
      <c r="C1" s="390"/>
      <c r="D1" s="390"/>
      <c r="E1" s="390"/>
      <c r="F1" s="390"/>
      <c r="G1" s="390"/>
      <c r="H1" s="390"/>
    </row>
    <row r="2" spans="1:8" ht="15">
      <c r="A2" s="390" t="s">
        <v>398</v>
      </c>
      <c r="B2" s="390"/>
      <c r="C2" s="390"/>
      <c r="D2" s="390"/>
      <c r="E2" s="390"/>
      <c r="F2" s="390"/>
      <c r="G2" s="390"/>
      <c r="H2" s="390"/>
    </row>
    <row r="3" spans="1:8" ht="15">
      <c r="A3" s="390" t="s">
        <v>8</v>
      </c>
      <c r="B3" s="390"/>
      <c r="C3" s="390"/>
      <c r="D3" s="390"/>
      <c r="E3" s="390"/>
      <c r="F3" s="390"/>
      <c r="G3" s="390"/>
      <c r="H3" s="390"/>
    </row>
    <row r="4" spans="1:8" ht="12.75" customHeight="1">
      <c r="A4" s="389" t="s">
        <v>159</v>
      </c>
      <c r="B4" s="389" t="s">
        <v>158</v>
      </c>
      <c r="C4" s="378">
        <v>2013</v>
      </c>
      <c r="D4" s="378">
        <v>2014</v>
      </c>
      <c r="E4" s="378">
        <v>2015</v>
      </c>
      <c r="F4" s="378">
        <v>2016</v>
      </c>
      <c r="G4" s="375" t="s">
        <v>7</v>
      </c>
      <c r="H4" s="379" t="s">
        <v>157</v>
      </c>
    </row>
    <row r="5" spans="1:8" ht="15">
      <c r="A5" s="389"/>
      <c r="B5" s="389"/>
      <c r="C5" s="378"/>
      <c r="D5" s="378"/>
      <c r="E5" s="378"/>
      <c r="F5" s="378"/>
      <c r="G5" s="375"/>
      <c r="H5" s="379"/>
    </row>
    <row r="6" spans="1:8" s="156" customFormat="1" ht="18.75" customHeight="1">
      <c r="A6" s="192" t="s">
        <v>124</v>
      </c>
      <c r="B6" s="109" t="s">
        <v>254</v>
      </c>
      <c r="C6" s="171">
        <v>26267.456539999996</v>
      </c>
      <c r="D6" s="171">
        <v>29178.079919999996</v>
      </c>
      <c r="E6" s="171">
        <v>30660.225579999984</v>
      </c>
      <c r="F6" s="171">
        <v>36026.32753000001</v>
      </c>
      <c r="G6" s="191">
        <f aca="true" t="shared" si="0" ref="G6:G13">(F6/E6-1)*100</f>
        <v>17.50183453803549</v>
      </c>
      <c r="H6" s="188">
        <f aca="true" t="shared" si="1" ref="H6:H13">(F6/$F$15)*100</f>
        <v>44.44655387301926</v>
      </c>
    </row>
    <row r="7" spans="1:8" s="156" customFormat="1" ht="18.75" customHeight="1">
      <c r="A7" s="192" t="s">
        <v>85</v>
      </c>
      <c r="B7" s="109" t="s">
        <v>252</v>
      </c>
      <c r="C7" s="171">
        <v>21095.819219999998</v>
      </c>
      <c r="D7" s="171">
        <v>23348.676359999998</v>
      </c>
      <c r="E7" s="171">
        <v>23481.15958</v>
      </c>
      <c r="F7" s="171">
        <v>23053.680480000003</v>
      </c>
      <c r="G7" s="191">
        <f t="shared" si="0"/>
        <v>-1.8205195469311541</v>
      </c>
      <c r="H7" s="188">
        <f t="shared" si="1"/>
        <v>28.441884634853103</v>
      </c>
    </row>
    <row r="8" spans="1:8" s="156" customFormat="1" ht="18.75" customHeight="1">
      <c r="A8" s="192" t="s">
        <v>100</v>
      </c>
      <c r="B8" s="109" t="s">
        <v>251</v>
      </c>
      <c r="C8" s="171">
        <v>1985.4695499999993</v>
      </c>
      <c r="D8" s="171">
        <v>6248.639559999998</v>
      </c>
      <c r="E8" s="171">
        <v>7624.927289999999</v>
      </c>
      <c r="F8" s="171">
        <v>12492.071580000007</v>
      </c>
      <c r="G8" s="191">
        <f t="shared" si="0"/>
        <v>63.832009209887296</v>
      </c>
      <c r="H8" s="188">
        <f t="shared" si="1"/>
        <v>15.411771627394714</v>
      </c>
    </row>
    <row r="9" spans="1:8" s="156" customFormat="1" ht="18.75" customHeight="1">
      <c r="A9" s="192" t="s">
        <v>78</v>
      </c>
      <c r="B9" s="109" t="s">
        <v>394</v>
      </c>
      <c r="C9" s="171">
        <v>3246.0240799999992</v>
      </c>
      <c r="D9" s="171">
        <v>3585.89592</v>
      </c>
      <c r="E9" s="171">
        <v>3427.85694</v>
      </c>
      <c r="F9" s="171">
        <v>4306.396529999999</v>
      </c>
      <c r="G9" s="191">
        <f t="shared" si="0"/>
        <v>25.629412352313597</v>
      </c>
      <c r="H9" s="188">
        <f t="shared" si="1"/>
        <v>5.312905824492961</v>
      </c>
    </row>
    <row r="10" spans="1:8" s="156" customFormat="1" ht="18.75" customHeight="1">
      <c r="A10" s="192" t="s">
        <v>112</v>
      </c>
      <c r="B10" s="109" t="s">
        <v>143</v>
      </c>
      <c r="C10" s="171">
        <v>7226.952920000001</v>
      </c>
      <c r="D10" s="171">
        <v>9309.260480000003</v>
      </c>
      <c r="E10" s="171">
        <v>9802.42951</v>
      </c>
      <c r="F10" s="171">
        <v>4093.44933</v>
      </c>
      <c r="G10" s="191">
        <f t="shared" si="0"/>
        <v>-58.240461450663375</v>
      </c>
      <c r="H10" s="188">
        <f t="shared" si="1"/>
        <v>5.050187700114976</v>
      </c>
    </row>
    <row r="11" spans="1:8" s="156" customFormat="1" ht="18.75" customHeight="1">
      <c r="A11" s="192" t="s">
        <v>91</v>
      </c>
      <c r="B11" s="109" t="s">
        <v>253</v>
      </c>
      <c r="C11" s="171">
        <v>839.35998</v>
      </c>
      <c r="D11" s="171">
        <v>745.6255699999999</v>
      </c>
      <c r="E11" s="171">
        <v>780.3876200000001</v>
      </c>
      <c r="F11" s="171">
        <v>757.82938</v>
      </c>
      <c r="G11" s="191">
        <f t="shared" si="0"/>
        <v>-2.890645548682602</v>
      </c>
      <c r="H11" s="188">
        <f t="shared" si="1"/>
        <v>0.9349524826442052</v>
      </c>
    </row>
    <row r="12" spans="1:8" s="156" customFormat="1" ht="18.75" customHeight="1">
      <c r="A12" s="192" t="s">
        <v>79</v>
      </c>
      <c r="B12" s="109" t="s">
        <v>393</v>
      </c>
      <c r="C12" s="171">
        <v>262.15573</v>
      </c>
      <c r="D12" s="171">
        <v>299.65684</v>
      </c>
      <c r="E12" s="171">
        <v>723.8538399999996</v>
      </c>
      <c r="F12" s="171">
        <v>322.64033000000006</v>
      </c>
      <c r="G12" s="191">
        <f t="shared" si="0"/>
        <v>-55.42742026484239</v>
      </c>
      <c r="H12" s="191">
        <f t="shared" si="1"/>
        <v>0.39804919879808</v>
      </c>
    </row>
    <row r="13" spans="1:8" s="156" customFormat="1" ht="18.75" customHeight="1">
      <c r="A13" s="192" t="s">
        <v>70</v>
      </c>
      <c r="B13" s="109" t="s">
        <v>392</v>
      </c>
      <c r="C13" s="171">
        <v>0.07487</v>
      </c>
      <c r="D13" s="171">
        <v>65.45917</v>
      </c>
      <c r="E13" s="171">
        <v>4.639819999999999</v>
      </c>
      <c r="F13" s="171">
        <v>2.994719999999999</v>
      </c>
      <c r="G13" s="191">
        <f t="shared" si="0"/>
        <v>-35.456116832118504</v>
      </c>
      <c r="H13" s="191">
        <f t="shared" si="1"/>
        <v>0.0036946586827027654</v>
      </c>
    </row>
    <row r="14" spans="1:8" ht="3.75" customHeight="1">
      <c r="A14" s="190"/>
      <c r="B14" s="189"/>
      <c r="C14" s="181"/>
      <c r="D14" s="181"/>
      <c r="E14" s="181"/>
      <c r="F14" s="181"/>
      <c r="G14" s="188"/>
      <c r="H14" s="188"/>
    </row>
    <row r="15" spans="1:8" ht="15">
      <c r="A15" s="187"/>
      <c r="B15" s="125" t="s">
        <v>117</v>
      </c>
      <c r="C15" s="174">
        <f>SUM(C6:C14)</f>
        <v>60923.31288999999</v>
      </c>
      <c r="D15" s="174">
        <f>SUM(D6:D14)</f>
        <v>72781.29381999999</v>
      </c>
      <c r="E15" s="174">
        <f>SUM(E6:E14)</f>
        <v>76505.48017999997</v>
      </c>
      <c r="F15" s="174">
        <f>SUM(F6:F14)</f>
        <v>81055.38988000002</v>
      </c>
      <c r="G15" s="186">
        <f>(F15/E15-1)*100</f>
        <v>5.947168345712162</v>
      </c>
      <c r="H15" s="173">
        <f>(F15/$F$15)*100</f>
        <v>100</v>
      </c>
    </row>
    <row r="16" spans="1:6" ht="15">
      <c r="A16" s="153" t="s">
        <v>395</v>
      </c>
      <c r="B16" s="153"/>
      <c r="C16" s="185"/>
      <c r="D16" s="185"/>
      <c r="E16" s="185"/>
      <c r="F16" s="185"/>
    </row>
    <row r="17" spans="1:6" ht="15">
      <c r="A17" s="394" t="s">
        <v>0</v>
      </c>
      <c r="B17" s="394"/>
      <c r="C17" s="185"/>
      <c r="D17" s="185"/>
      <c r="E17" s="185"/>
      <c r="F17" s="185"/>
    </row>
    <row r="18" spans="3:6" ht="15">
      <c r="C18" s="184"/>
      <c r="D18" s="184"/>
      <c r="E18" s="184"/>
      <c r="F18" s="184"/>
    </row>
  </sheetData>
  <sheetProtection/>
  <mergeCells count="12">
    <mergeCell ref="E4:E5"/>
    <mergeCell ref="F4:F5"/>
    <mergeCell ref="H4:H5"/>
    <mergeCell ref="A17:B17"/>
    <mergeCell ref="A1:H1"/>
    <mergeCell ref="A2:H2"/>
    <mergeCell ref="A3:H3"/>
    <mergeCell ref="A4:A5"/>
    <mergeCell ref="B4:B5"/>
    <mergeCell ref="G4:G5"/>
    <mergeCell ref="C4:C5"/>
    <mergeCell ref="D4:D5"/>
  </mergeCells>
  <printOptions horizontalCentered="1" verticalCentered="1"/>
  <pageMargins left="0.7874015748031497" right="0.7874015748031497" top="0.3" bottom="0.25" header="0" footer="0"/>
  <pageSetup horizontalDpi="600" verticalDpi="600" orientation="landscape" scale="85" r:id="rId1"/>
  <headerFooter alignWithMargins="0">
    <oddFooter>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3:H19"/>
  <sheetViews>
    <sheetView showGridLines="0" zoomScalePageLayoutView="0" workbookViewId="0" topLeftCell="A1">
      <selection activeCell="F13" sqref="F13"/>
    </sheetView>
  </sheetViews>
  <sheetFormatPr defaultColWidth="10.00390625" defaultRowHeight="12.75"/>
  <cols>
    <col min="1" max="1" width="10.625" style="194" customWidth="1"/>
    <col min="2" max="2" width="29.25390625" style="194" customWidth="1"/>
    <col min="3" max="6" width="10.625" style="193" customWidth="1"/>
    <col min="7" max="7" width="11.625" style="193" customWidth="1"/>
    <col min="8" max="8" width="12.875" style="193" customWidth="1"/>
    <col min="9" max="16384" width="10.00390625" style="193" customWidth="1"/>
  </cols>
  <sheetData>
    <row r="3" spans="1:8" ht="15">
      <c r="A3" s="392" t="s">
        <v>401</v>
      </c>
      <c r="B3" s="392"/>
      <c r="C3" s="392"/>
      <c r="D3" s="392"/>
      <c r="E3" s="392"/>
      <c r="F3" s="392"/>
      <c r="G3" s="392"/>
      <c r="H3" s="392"/>
    </row>
    <row r="4" spans="1:8" ht="15">
      <c r="A4" s="390" t="s">
        <v>400</v>
      </c>
      <c r="B4" s="390"/>
      <c r="C4" s="390"/>
      <c r="D4" s="390"/>
      <c r="E4" s="390"/>
      <c r="F4" s="390"/>
      <c r="G4" s="390"/>
      <c r="H4" s="390"/>
    </row>
    <row r="5" spans="1:8" ht="15">
      <c r="A5" s="390" t="s">
        <v>162</v>
      </c>
      <c r="B5" s="390"/>
      <c r="C5" s="390"/>
      <c r="D5" s="390"/>
      <c r="E5" s="390"/>
      <c r="F5" s="390"/>
      <c r="G5" s="390"/>
      <c r="H5" s="390"/>
    </row>
    <row r="6" spans="1:8" ht="12.75" customHeight="1">
      <c r="A6" s="398" t="s">
        <v>159</v>
      </c>
      <c r="B6" s="398" t="s">
        <v>158</v>
      </c>
      <c r="C6" s="395">
        <v>2013</v>
      </c>
      <c r="D6" s="395">
        <v>2014</v>
      </c>
      <c r="E6" s="395">
        <v>2015</v>
      </c>
      <c r="F6" s="395">
        <v>2016</v>
      </c>
      <c r="G6" s="399" t="s">
        <v>7</v>
      </c>
      <c r="H6" s="396" t="s">
        <v>157</v>
      </c>
    </row>
    <row r="7" spans="1:8" ht="27" customHeight="1">
      <c r="A7" s="398"/>
      <c r="B7" s="398"/>
      <c r="C7" s="395"/>
      <c r="D7" s="395"/>
      <c r="E7" s="395"/>
      <c r="F7" s="395"/>
      <c r="G7" s="399"/>
      <c r="H7" s="396"/>
    </row>
    <row r="8" spans="1:8" s="204" customFormat="1" ht="18.75" customHeight="1">
      <c r="A8" s="207" t="s">
        <v>124</v>
      </c>
      <c r="B8" s="207" t="s">
        <v>254</v>
      </c>
      <c r="C8" s="171">
        <v>8046.973</v>
      </c>
      <c r="D8" s="171">
        <v>9439.824</v>
      </c>
      <c r="E8" s="171">
        <v>9958.693</v>
      </c>
      <c r="F8" s="171">
        <v>12122.634</v>
      </c>
      <c r="G8" s="200">
        <f aca="true" t="shared" si="0" ref="G8:G15">(F8/E8-1)*100</f>
        <v>21.72916666875866</v>
      </c>
      <c r="H8" s="200">
        <f aca="true" t="shared" si="1" ref="H8:H15">(F8/$F$17)*100</f>
        <v>39.954902957048716</v>
      </c>
    </row>
    <row r="9" spans="1:8" s="204" customFormat="1" ht="18.75" customHeight="1">
      <c r="A9" s="207" t="s">
        <v>85</v>
      </c>
      <c r="B9" s="207" t="s">
        <v>252</v>
      </c>
      <c r="C9" s="171">
        <v>12724.727</v>
      </c>
      <c r="D9" s="171">
        <v>13747.634</v>
      </c>
      <c r="E9" s="171">
        <v>15420.341</v>
      </c>
      <c r="F9" s="171">
        <v>13093.051</v>
      </c>
      <c r="G9" s="200">
        <f t="shared" si="0"/>
        <v>-15.092338100694402</v>
      </c>
      <c r="H9" s="200">
        <f t="shared" si="1"/>
        <v>43.15329342754137</v>
      </c>
    </row>
    <row r="10" spans="1:8" s="204" customFormat="1" ht="18.75" customHeight="1">
      <c r="A10" s="207" t="s">
        <v>100</v>
      </c>
      <c r="B10" s="207" t="s">
        <v>251</v>
      </c>
      <c r="C10" s="171">
        <v>963.585</v>
      </c>
      <c r="D10" s="171">
        <v>1444.771</v>
      </c>
      <c r="E10" s="171">
        <v>1655.337</v>
      </c>
      <c r="F10" s="171">
        <v>2097.815</v>
      </c>
      <c r="G10" s="200">
        <f t="shared" si="0"/>
        <v>26.730387830393454</v>
      </c>
      <c r="H10" s="200">
        <f t="shared" si="1"/>
        <v>6.914173499492036</v>
      </c>
    </row>
    <row r="11" spans="1:8" s="204" customFormat="1" ht="18.75" customHeight="1">
      <c r="A11" s="207" t="s">
        <v>78</v>
      </c>
      <c r="B11" s="207" t="s">
        <v>394</v>
      </c>
      <c r="C11" s="171">
        <v>1505.164</v>
      </c>
      <c r="D11" s="171">
        <v>1828.924</v>
      </c>
      <c r="E11" s="171">
        <v>1798.665</v>
      </c>
      <c r="F11" s="171">
        <v>1572.56</v>
      </c>
      <c r="G11" s="200">
        <f t="shared" si="0"/>
        <v>-12.570712167079478</v>
      </c>
      <c r="H11" s="200">
        <f t="shared" si="1"/>
        <v>5.182989290457546</v>
      </c>
    </row>
    <row r="12" spans="1:8" s="204" customFormat="1" ht="18.75" customHeight="1">
      <c r="A12" s="207" t="s">
        <v>112</v>
      </c>
      <c r="B12" s="207" t="s">
        <v>143</v>
      </c>
      <c r="C12" s="171">
        <v>10541.039</v>
      </c>
      <c r="D12" s="171">
        <v>4343.074</v>
      </c>
      <c r="E12" s="171">
        <v>4024.143</v>
      </c>
      <c r="F12" s="171">
        <v>1286.165</v>
      </c>
      <c r="G12" s="200">
        <f t="shared" si="0"/>
        <v>-68.03878490401559</v>
      </c>
      <c r="H12" s="200">
        <f t="shared" si="1"/>
        <v>4.2390620521705555</v>
      </c>
    </row>
    <row r="13" spans="1:8" s="204" customFormat="1" ht="18.75" customHeight="1">
      <c r="A13" s="207" t="s">
        <v>91</v>
      </c>
      <c r="B13" s="207" t="s">
        <v>253</v>
      </c>
      <c r="C13" s="171">
        <v>92.973</v>
      </c>
      <c r="D13" s="171">
        <v>96.427</v>
      </c>
      <c r="E13" s="171">
        <v>120.827</v>
      </c>
      <c r="F13" s="171">
        <v>119.684</v>
      </c>
      <c r="G13" s="200">
        <f t="shared" si="0"/>
        <v>-0.9459806169150986</v>
      </c>
      <c r="H13" s="205">
        <f t="shared" si="1"/>
        <v>0.3944656421625381</v>
      </c>
    </row>
    <row r="14" spans="1:8" s="204" customFormat="1" ht="18.75" customHeight="1">
      <c r="A14" s="207" t="s">
        <v>79</v>
      </c>
      <c r="B14" s="207" t="s">
        <v>393</v>
      </c>
      <c r="C14" s="171">
        <v>34.575</v>
      </c>
      <c r="D14" s="171">
        <v>39.403</v>
      </c>
      <c r="E14" s="171">
        <v>234.693</v>
      </c>
      <c r="F14" s="171">
        <v>47.714</v>
      </c>
      <c r="G14" s="200">
        <f t="shared" si="0"/>
        <v>-79.66961093854525</v>
      </c>
      <c r="H14" s="205">
        <f t="shared" si="1"/>
        <v>0.15726023236308398</v>
      </c>
    </row>
    <row r="15" spans="1:8" s="204" customFormat="1" ht="18.75" customHeight="1">
      <c r="A15" s="207" t="s">
        <v>70</v>
      </c>
      <c r="B15" s="206" t="s">
        <v>392</v>
      </c>
      <c r="C15" s="171">
        <v>0.005</v>
      </c>
      <c r="D15" s="171">
        <v>26.318</v>
      </c>
      <c r="E15" s="171">
        <v>0.316</v>
      </c>
      <c r="F15" s="171">
        <v>1.169</v>
      </c>
      <c r="G15" s="200">
        <f t="shared" si="0"/>
        <v>269.9367088607595</v>
      </c>
      <c r="H15" s="205">
        <f t="shared" si="1"/>
        <v>0.0038528987641456426</v>
      </c>
    </row>
    <row r="16" spans="1:8" ht="3.75" customHeight="1">
      <c r="A16" s="203"/>
      <c r="B16" s="202"/>
      <c r="C16" s="181"/>
      <c r="D16" s="181"/>
      <c r="E16" s="181"/>
      <c r="F16" s="181"/>
      <c r="G16" s="201"/>
      <c r="H16" s="200"/>
    </row>
    <row r="17" spans="1:8" ht="15">
      <c r="A17" s="199"/>
      <c r="B17" s="198" t="s">
        <v>117</v>
      </c>
      <c r="C17" s="174">
        <f>SUM(C8:C16)</f>
        <v>33909.04099999999</v>
      </c>
      <c r="D17" s="174">
        <f>SUM(D8:D16)</f>
        <v>30966.374999999996</v>
      </c>
      <c r="E17" s="174">
        <f>SUM(E8:E16)</f>
        <v>33213.015</v>
      </c>
      <c r="F17" s="174">
        <f>SUM(F8:F16)</f>
        <v>30340.792</v>
      </c>
      <c r="G17" s="197">
        <f>(F17/E17-1)*100</f>
        <v>-8.647883969582404</v>
      </c>
      <c r="H17" s="197">
        <f>(F17/$F$17)*100</f>
        <v>100</v>
      </c>
    </row>
    <row r="18" spans="1:6" ht="12.75">
      <c r="A18" s="196" t="s">
        <v>395</v>
      </c>
      <c r="B18" s="196"/>
      <c r="C18" s="195"/>
      <c r="D18" s="195"/>
      <c r="E18" s="195"/>
      <c r="F18" s="195"/>
    </row>
    <row r="19" spans="1:6" ht="12.75">
      <c r="A19" s="397" t="s">
        <v>0</v>
      </c>
      <c r="B19" s="397"/>
      <c r="C19" s="195"/>
      <c r="D19" s="195"/>
      <c r="E19" s="195"/>
      <c r="F19" s="195"/>
    </row>
  </sheetData>
  <sheetProtection/>
  <mergeCells count="12">
    <mergeCell ref="E6:E7"/>
    <mergeCell ref="F6:F7"/>
    <mergeCell ref="H6:H7"/>
    <mergeCell ref="A19:B19"/>
    <mergeCell ref="A3:H3"/>
    <mergeCell ref="A4:H4"/>
    <mergeCell ref="A5:H5"/>
    <mergeCell ref="A6:A7"/>
    <mergeCell ref="B6:B7"/>
    <mergeCell ref="G6:G7"/>
    <mergeCell ref="C6:C7"/>
    <mergeCell ref="D6:D7"/>
  </mergeCells>
  <printOptions horizontalCentered="1" verticalCentered="1"/>
  <pageMargins left="0.7874015748031497" right="0.7874015748031497" top="0.3" bottom="0.25" header="0" footer="0"/>
  <pageSetup horizontalDpi="600" verticalDpi="600" orientation="landscape" scale="85" r:id="rId1"/>
  <headerFooter alignWithMargins="0">
    <oddFooter>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2:G31"/>
  <sheetViews>
    <sheetView showGridLines="0" zoomScalePageLayoutView="0" workbookViewId="0" topLeftCell="A1">
      <selection activeCell="A33" sqref="A33:IV44"/>
    </sheetView>
  </sheetViews>
  <sheetFormatPr defaultColWidth="10.00390625" defaultRowHeight="12.75"/>
  <cols>
    <col min="1" max="1" width="22.125" style="1" customWidth="1"/>
    <col min="2" max="5" width="11.125" style="1" customWidth="1"/>
    <col min="6" max="6" width="11.75390625" style="1" customWidth="1"/>
    <col min="7" max="7" width="14.75390625" style="1" customWidth="1"/>
    <col min="8" max="16384" width="10.00390625" style="1" customWidth="1"/>
  </cols>
  <sheetData>
    <row r="2" spans="1:7" ht="15">
      <c r="A2" s="373" t="s">
        <v>404</v>
      </c>
      <c r="B2" s="373"/>
      <c r="C2" s="373"/>
      <c r="D2" s="373"/>
      <c r="E2" s="373"/>
      <c r="F2" s="373"/>
      <c r="G2" s="373"/>
    </row>
    <row r="3" spans="1:7" ht="15">
      <c r="A3" s="373" t="s">
        <v>403</v>
      </c>
      <c r="B3" s="373"/>
      <c r="C3" s="373"/>
      <c r="D3" s="373"/>
      <c r="E3" s="373"/>
      <c r="F3" s="373"/>
      <c r="G3" s="373"/>
    </row>
    <row r="4" spans="1:7" ht="15">
      <c r="A4" s="373" t="s">
        <v>8</v>
      </c>
      <c r="B4" s="373"/>
      <c r="C4" s="373"/>
      <c r="D4" s="373"/>
      <c r="E4" s="373"/>
      <c r="F4" s="373"/>
      <c r="G4" s="373"/>
    </row>
    <row r="5" spans="1:6" ht="15">
      <c r="A5" s="23"/>
      <c r="B5" s="23"/>
      <c r="C5" s="23"/>
      <c r="D5" s="23"/>
      <c r="E5" s="23"/>
      <c r="F5" s="23"/>
    </row>
    <row r="6" spans="1:7" ht="12.75" customHeight="1">
      <c r="A6" s="377" t="s">
        <v>198</v>
      </c>
      <c r="B6" s="378">
        <v>2013</v>
      </c>
      <c r="C6" s="378">
        <v>2014</v>
      </c>
      <c r="D6" s="378">
        <v>2015</v>
      </c>
      <c r="E6" s="378">
        <v>2016</v>
      </c>
      <c r="F6" s="375" t="s">
        <v>7</v>
      </c>
      <c r="G6" s="379" t="s">
        <v>157</v>
      </c>
    </row>
    <row r="7" spans="1:7" ht="16.5" customHeight="1">
      <c r="A7" s="377"/>
      <c r="B7" s="378"/>
      <c r="C7" s="378"/>
      <c r="D7" s="378"/>
      <c r="E7" s="378"/>
      <c r="F7" s="375"/>
      <c r="G7" s="379"/>
    </row>
    <row r="8" spans="1:7" s="9" customFormat="1" ht="15">
      <c r="A8" s="183" t="s">
        <v>179</v>
      </c>
      <c r="B8" s="76">
        <v>14303.620919999996</v>
      </c>
      <c r="C8" s="76">
        <v>15728.593020000002</v>
      </c>
      <c r="D8" s="76">
        <v>15225.249790000003</v>
      </c>
      <c r="E8" s="76">
        <v>17688.56806</v>
      </c>
      <c r="F8" s="43">
        <f aca="true" t="shared" si="0" ref="F8:F17">(E8/D8-1)*100</f>
        <v>16.179164900256104</v>
      </c>
      <c r="G8" s="43">
        <f aca="true" t="shared" si="1" ref="G8:G27">(E8/$E$29)*100</f>
        <v>21.82281534415833</v>
      </c>
    </row>
    <row r="9" spans="1:7" ht="15">
      <c r="A9" s="183" t="s">
        <v>192</v>
      </c>
      <c r="B9" s="76">
        <v>11458.280139999999</v>
      </c>
      <c r="C9" s="76">
        <v>23906.511140000006</v>
      </c>
      <c r="D9" s="76">
        <v>21092.758919999993</v>
      </c>
      <c r="E9" s="76">
        <v>13779.47013</v>
      </c>
      <c r="F9" s="43">
        <f t="shared" si="0"/>
        <v>-34.67203516494748</v>
      </c>
      <c r="G9" s="43">
        <f t="shared" si="1"/>
        <v>17.00006643654429</v>
      </c>
    </row>
    <row r="10" spans="1:7" ht="15">
      <c r="A10" s="183" t="s">
        <v>245</v>
      </c>
      <c r="B10" s="76">
        <v>6031.989460000001</v>
      </c>
      <c r="C10" s="76">
        <v>6153.18425</v>
      </c>
      <c r="D10" s="76">
        <v>6724.079489999999</v>
      </c>
      <c r="E10" s="76">
        <v>7441.365059999999</v>
      </c>
      <c r="F10" s="43">
        <f t="shared" si="0"/>
        <v>10.667416574517619</v>
      </c>
      <c r="G10" s="43">
        <f t="shared" si="1"/>
        <v>9.180592519531038</v>
      </c>
    </row>
    <row r="11" spans="1:7" ht="15">
      <c r="A11" s="183" t="s">
        <v>187</v>
      </c>
      <c r="B11" s="76">
        <v>450.7865299999999</v>
      </c>
      <c r="C11" s="76">
        <v>498.54159000000004</v>
      </c>
      <c r="D11" s="76">
        <v>1727.4164299999998</v>
      </c>
      <c r="E11" s="76">
        <v>5937.779720000002</v>
      </c>
      <c r="F11" s="43">
        <f t="shared" si="0"/>
        <v>243.737596614153</v>
      </c>
      <c r="G11" s="43">
        <f t="shared" si="1"/>
        <v>7.325582825263935</v>
      </c>
    </row>
    <row r="12" spans="1:7" s="48" customFormat="1" ht="15">
      <c r="A12" s="183" t="s">
        <v>170</v>
      </c>
      <c r="B12" s="76">
        <v>4357.3971200000005</v>
      </c>
      <c r="C12" s="76">
        <v>4759.695999999999</v>
      </c>
      <c r="D12" s="76">
        <v>4688.080899999999</v>
      </c>
      <c r="E12" s="76">
        <v>5280.503469999999</v>
      </c>
      <c r="F12" s="43">
        <f t="shared" si="0"/>
        <v>12.63678214256072</v>
      </c>
      <c r="G12" s="43">
        <f t="shared" si="1"/>
        <v>6.514685177404759</v>
      </c>
    </row>
    <row r="13" spans="1:7" s="208" customFormat="1" ht="15">
      <c r="A13" s="183" t="s">
        <v>194</v>
      </c>
      <c r="B13" s="76">
        <v>2761.814979999999</v>
      </c>
      <c r="C13" s="76">
        <v>995.11576</v>
      </c>
      <c r="D13" s="76">
        <v>2697.91015</v>
      </c>
      <c r="E13" s="76">
        <v>4728.721260000002</v>
      </c>
      <c r="F13" s="43">
        <f t="shared" si="0"/>
        <v>75.27348937102305</v>
      </c>
      <c r="G13" s="43">
        <f t="shared" si="1"/>
        <v>5.833938084809322</v>
      </c>
    </row>
    <row r="14" spans="1:7" ht="15">
      <c r="A14" s="183" t="s">
        <v>283</v>
      </c>
      <c r="B14" s="76">
        <v>3799.070509999999</v>
      </c>
      <c r="C14" s="76">
        <v>1630.18611</v>
      </c>
      <c r="D14" s="76">
        <v>5705.8151100000005</v>
      </c>
      <c r="E14" s="76">
        <v>4470.811119999999</v>
      </c>
      <c r="F14" s="43">
        <f t="shared" si="0"/>
        <v>-21.644654903653215</v>
      </c>
      <c r="G14" s="43">
        <f t="shared" si="1"/>
        <v>5.515748091050942</v>
      </c>
    </row>
    <row r="15" spans="1:7" ht="15">
      <c r="A15" s="183" t="s">
        <v>263</v>
      </c>
      <c r="B15" s="76">
        <v>2777.4891500000003</v>
      </c>
      <c r="C15" s="76">
        <v>1256.52821</v>
      </c>
      <c r="D15" s="76">
        <v>2017.95116</v>
      </c>
      <c r="E15" s="76">
        <v>2359.14076</v>
      </c>
      <c r="F15" s="43">
        <f t="shared" si="0"/>
        <v>16.907723376218865</v>
      </c>
      <c r="G15" s="43">
        <f t="shared" si="1"/>
        <v>2.9105291622094893</v>
      </c>
    </row>
    <row r="16" spans="1:7" ht="15">
      <c r="A16" s="48" t="s">
        <v>197</v>
      </c>
      <c r="B16" s="76">
        <v>2034.4707900000003</v>
      </c>
      <c r="C16" s="76">
        <v>1748.0980800000007</v>
      </c>
      <c r="D16" s="76">
        <v>2436.9350900000004</v>
      </c>
      <c r="E16" s="76">
        <v>2130.2507500000006</v>
      </c>
      <c r="F16" s="43">
        <f t="shared" si="0"/>
        <v>-12.584838277329736</v>
      </c>
      <c r="G16" s="43">
        <f t="shared" si="1"/>
        <v>2.628142006538702</v>
      </c>
    </row>
    <row r="17" spans="1:7" s="9" customFormat="1" ht="15">
      <c r="A17" s="183" t="s">
        <v>186</v>
      </c>
      <c r="B17" s="76">
        <v>77.78742</v>
      </c>
      <c r="C17" s="76"/>
      <c r="D17" s="76">
        <v>118.40485999999999</v>
      </c>
      <c r="E17" s="76">
        <v>1624.75983</v>
      </c>
      <c r="F17" s="43">
        <f t="shared" si="0"/>
        <v>1272.2070445419217</v>
      </c>
      <c r="G17" s="43">
        <f t="shared" si="1"/>
        <v>2.004505600929693</v>
      </c>
    </row>
    <row r="18" spans="1:7" ht="15">
      <c r="A18" s="183" t="s">
        <v>402</v>
      </c>
      <c r="B18" s="76"/>
      <c r="C18" s="76"/>
      <c r="D18" s="76"/>
      <c r="E18" s="76">
        <v>1525.8120999999999</v>
      </c>
      <c r="F18" s="43"/>
      <c r="G18" s="43">
        <f t="shared" si="1"/>
        <v>1.8824313870538618</v>
      </c>
    </row>
    <row r="19" spans="1:7" ht="15">
      <c r="A19" s="183" t="s">
        <v>281</v>
      </c>
      <c r="B19" s="76">
        <v>70.80909999999999</v>
      </c>
      <c r="C19" s="76">
        <v>3520.21184</v>
      </c>
      <c r="D19" s="76">
        <v>2391.65261</v>
      </c>
      <c r="E19" s="76">
        <v>1459.05862</v>
      </c>
      <c r="F19" s="43">
        <f aca="true" t="shared" si="2" ref="F19:F25">(E19/D19-1)*100</f>
        <v>-38.99370611353127</v>
      </c>
      <c r="G19" s="43">
        <f t="shared" si="1"/>
        <v>1.8000760000785772</v>
      </c>
    </row>
    <row r="20" spans="1:7" ht="15">
      <c r="A20" s="183" t="s">
        <v>282</v>
      </c>
      <c r="B20" s="76">
        <v>973.07412</v>
      </c>
      <c r="C20" s="76">
        <v>611.3203100000001</v>
      </c>
      <c r="D20" s="76">
        <v>1047.8443100000002</v>
      </c>
      <c r="E20" s="76">
        <v>737.0912099999998</v>
      </c>
      <c r="F20" s="43">
        <f t="shared" si="2"/>
        <v>-29.656419091496556</v>
      </c>
      <c r="G20" s="43">
        <f t="shared" si="1"/>
        <v>0.9093672994371385</v>
      </c>
    </row>
    <row r="21" spans="1:7" ht="15">
      <c r="A21" s="183" t="s">
        <v>189</v>
      </c>
      <c r="B21" s="76">
        <v>8.0815</v>
      </c>
      <c r="C21" s="76">
        <v>57.52962</v>
      </c>
      <c r="D21" s="76">
        <v>19.952720000000003</v>
      </c>
      <c r="E21" s="76">
        <v>552.184</v>
      </c>
      <c r="F21" s="43">
        <f t="shared" si="2"/>
        <v>2667.4622808318863</v>
      </c>
      <c r="G21" s="43">
        <f t="shared" si="1"/>
        <v>0.6812427906614121</v>
      </c>
    </row>
    <row r="22" spans="1:7" ht="15">
      <c r="A22" s="183" t="s">
        <v>389</v>
      </c>
      <c r="B22" s="76">
        <v>336.40972</v>
      </c>
      <c r="C22" s="76">
        <v>0</v>
      </c>
      <c r="D22" s="76">
        <v>1205.40877</v>
      </c>
      <c r="E22" s="76">
        <v>410.85659999999996</v>
      </c>
      <c r="F22" s="43">
        <f t="shared" si="2"/>
        <v>-65.91557899483344</v>
      </c>
      <c r="G22" s="43">
        <f t="shared" si="1"/>
        <v>0.5068837502456781</v>
      </c>
    </row>
    <row r="23" spans="1:7" ht="15">
      <c r="A23" s="183" t="s">
        <v>171</v>
      </c>
      <c r="B23" s="76">
        <v>70.04975</v>
      </c>
      <c r="C23" s="76">
        <v>289.4375</v>
      </c>
      <c r="D23" s="76">
        <v>298.62241000000006</v>
      </c>
      <c r="E23" s="76">
        <v>329.35785</v>
      </c>
      <c r="F23" s="43">
        <f t="shared" si="2"/>
        <v>10.292409066017495</v>
      </c>
      <c r="G23" s="43">
        <f t="shared" si="1"/>
        <v>0.4063367661146335</v>
      </c>
    </row>
    <row r="24" spans="1:7" ht="15">
      <c r="A24" s="183" t="s">
        <v>169</v>
      </c>
      <c r="B24" s="76">
        <v>256.70252</v>
      </c>
      <c r="C24" s="76">
        <v>194.76783</v>
      </c>
      <c r="D24" s="76">
        <v>175.38190000000003</v>
      </c>
      <c r="E24" s="76">
        <v>238.77250000000004</v>
      </c>
      <c r="F24" s="43">
        <f t="shared" si="2"/>
        <v>36.14432276078661</v>
      </c>
      <c r="G24" s="43">
        <f t="shared" si="1"/>
        <v>0.29457942322342207</v>
      </c>
    </row>
    <row r="25" spans="1:7" ht="15">
      <c r="A25" s="183" t="s">
        <v>244</v>
      </c>
      <c r="B25" s="76"/>
      <c r="C25" s="76">
        <v>55</v>
      </c>
      <c r="D25" s="76">
        <v>39.010839999999995</v>
      </c>
      <c r="E25" s="76">
        <v>232.29683000000003</v>
      </c>
      <c r="F25" s="43">
        <f t="shared" si="2"/>
        <v>495.4673880388119</v>
      </c>
      <c r="G25" s="43">
        <f t="shared" si="1"/>
        <v>0.28659023211646784</v>
      </c>
    </row>
    <row r="26" spans="1:7" ht="15">
      <c r="A26" s="183" t="s">
        <v>181</v>
      </c>
      <c r="B26" s="76">
        <v>15.634739999999999</v>
      </c>
      <c r="C26" s="76">
        <v>23.224780000000003</v>
      </c>
      <c r="D26" s="76">
        <v>128.54966000000002</v>
      </c>
      <c r="E26" s="76">
        <v>202.78867</v>
      </c>
      <c r="F26" s="43"/>
      <c r="G26" s="43">
        <f t="shared" si="1"/>
        <v>0.2501852995836826</v>
      </c>
    </row>
    <row r="27" spans="1:7" ht="15">
      <c r="A27" s="61" t="s">
        <v>46</v>
      </c>
      <c r="B27" s="76">
        <v>11139.844419999994</v>
      </c>
      <c r="C27" s="76">
        <v>11353.347779999996</v>
      </c>
      <c r="D27" s="76">
        <v>8764.455060000008</v>
      </c>
      <c r="E27" s="76">
        <v>9925.80134000002</v>
      </c>
      <c r="F27" s="43">
        <f>(E27/D27-1)*100</f>
        <v>13.25063876817929</v>
      </c>
      <c r="G27" s="43">
        <f t="shared" si="1"/>
        <v>12.245701803044634</v>
      </c>
    </row>
    <row r="28" spans="1:7" ht="15">
      <c r="A28" s="75"/>
      <c r="B28" s="3"/>
      <c r="C28" s="3"/>
      <c r="D28" s="3"/>
      <c r="E28" s="3"/>
      <c r="F28" s="43"/>
      <c r="G28" s="43"/>
    </row>
    <row r="29" spans="1:7" s="9" customFormat="1" ht="15">
      <c r="A29" s="148" t="s">
        <v>117</v>
      </c>
      <c r="B29" s="52">
        <f>SUM(B8:B27)</f>
        <v>60923.312889999994</v>
      </c>
      <c r="C29" s="52">
        <f>SUM(C8:C27)</f>
        <v>72781.29382</v>
      </c>
      <c r="D29" s="52">
        <f>SUM(D8:D27)</f>
        <v>76505.48017999998</v>
      </c>
      <c r="E29" s="52">
        <f>SUM(E8:E27)</f>
        <v>81055.38988000002</v>
      </c>
      <c r="F29" s="73">
        <f>(E29/D29-1)*100</f>
        <v>5.947168345712139</v>
      </c>
      <c r="G29" s="73">
        <f>(E29/$E$29)*100</f>
        <v>100</v>
      </c>
    </row>
    <row r="30" spans="1:5" ht="15">
      <c r="A30" s="1" t="s">
        <v>172</v>
      </c>
      <c r="B30" s="3"/>
      <c r="C30" s="3"/>
      <c r="D30" s="3"/>
      <c r="E30" s="3"/>
    </row>
    <row r="31" spans="1:5" ht="15">
      <c r="A31" s="4" t="s">
        <v>0</v>
      </c>
      <c r="B31" s="3"/>
      <c r="C31" s="3"/>
      <c r="D31" s="3"/>
      <c r="E31" s="3"/>
    </row>
  </sheetData>
  <sheetProtection/>
  <mergeCells count="10">
    <mergeCell ref="G6:G7"/>
    <mergeCell ref="A2:G2"/>
    <mergeCell ref="A3:G3"/>
    <mergeCell ref="A4:G4"/>
    <mergeCell ref="A6:A7"/>
    <mergeCell ref="F6:F7"/>
    <mergeCell ref="B6:B7"/>
    <mergeCell ref="C6:C7"/>
    <mergeCell ref="D6:D7"/>
    <mergeCell ref="E6:E7"/>
  </mergeCells>
  <printOptions/>
  <pageMargins left="0.75" right="0.44" top="1" bottom="1" header="0" footer="0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3"/>
  <sheetViews>
    <sheetView showGridLines="0" zoomScalePageLayoutView="0" workbookViewId="0" topLeftCell="A1">
      <selection activeCell="C8" sqref="C8"/>
    </sheetView>
  </sheetViews>
  <sheetFormatPr defaultColWidth="11.00390625" defaultRowHeight="12.75"/>
  <cols>
    <col min="1" max="1" width="12.75390625" style="29" customWidth="1"/>
    <col min="2" max="2" width="16.625" style="29" customWidth="1"/>
    <col min="3" max="3" width="17.125" style="29" customWidth="1"/>
    <col min="4" max="4" width="20.00390625" style="29" customWidth="1"/>
    <col min="5" max="16384" width="11.00390625" style="29" customWidth="1"/>
  </cols>
  <sheetData>
    <row r="2" spans="1:4" ht="16.5" customHeight="1">
      <c r="A2" s="373" t="s">
        <v>58</v>
      </c>
      <c r="B2" s="373"/>
      <c r="C2" s="373"/>
      <c r="D2" s="373"/>
    </row>
    <row r="3" spans="1:4" ht="16.5" customHeight="1">
      <c r="A3" s="373" t="s">
        <v>57</v>
      </c>
      <c r="B3" s="373"/>
      <c r="C3" s="373"/>
      <c r="D3" s="373"/>
    </row>
    <row r="4" spans="1:4" ht="16.5" customHeight="1">
      <c r="A4" s="373" t="s">
        <v>56</v>
      </c>
      <c r="B4" s="373"/>
      <c r="C4" s="373"/>
      <c r="D4" s="373"/>
    </row>
    <row r="6" spans="1:4" ht="15">
      <c r="A6" s="375" t="s">
        <v>50</v>
      </c>
      <c r="B6" s="35" t="s">
        <v>55</v>
      </c>
      <c r="C6" s="35" t="s">
        <v>54</v>
      </c>
      <c r="D6" s="35" t="s">
        <v>53</v>
      </c>
    </row>
    <row r="7" spans="1:4" ht="14.25" customHeight="1">
      <c r="A7" s="375"/>
      <c r="B7" s="35" t="s">
        <v>52</v>
      </c>
      <c r="C7" s="35" t="s">
        <v>51</v>
      </c>
      <c r="D7" s="35" t="s">
        <v>11</v>
      </c>
    </row>
    <row r="8" spans="1:4" ht="24" customHeight="1">
      <c r="A8" s="34">
        <v>2013</v>
      </c>
      <c r="B8" s="31">
        <v>11601865.882059999</v>
      </c>
      <c r="C8" s="31">
        <v>18014319.54663</v>
      </c>
      <c r="D8" s="30">
        <f>+(B8-C8)/(B8+C8)</f>
        <v>-0.2165185546940182</v>
      </c>
    </row>
    <row r="9" spans="1:4" ht="21" customHeight="1">
      <c r="A9" s="34">
        <v>2014</v>
      </c>
      <c r="B9" s="31">
        <v>11251852.8057</v>
      </c>
      <c r="C9" s="31">
        <v>17186173.01693</v>
      </c>
      <c r="D9" s="30">
        <f>+(B9-C9)/(B9+C9)</f>
        <v>-0.2086755335353719</v>
      </c>
    </row>
    <row r="10" spans="1:4" ht="21" customHeight="1">
      <c r="A10" s="34">
        <v>2015</v>
      </c>
      <c r="B10" s="31">
        <v>9614422</v>
      </c>
      <c r="C10" s="31">
        <v>15504473.5048</v>
      </c>
      <c r="D10" s="30">
        <f>+(B10-C10)/(B10+C10)</f>
        <v>-0.2344868827403045</v>
      </c>
    </row>
    <row r="11" spans="1:4" ht="21" customHeight="1">
      <c r="A11" s="34">
        <v>2016</v>
      </c>
      <c r="B11" s="31">
        <v>10365189.7</v>
      </c>
      <c r="C11" s="31">
        <v>15324723.08517</v>
      </c>
      <c r="D11" s="30">
        <f>+(B11-C11)/(B11+C11)</f>
        <v>-0.19305372605363566</v>
      </c>
    </row>
    <row r="12" spans="1:4" ht="9" customHeight="1">
      <c r="A12" s="33"/>
      <c r="B12" s="17"/>
      <c r="C12" s="17"/>
      <c r="D12" s="32"/>
    </row>
    <row r="13" ht="15">
      <c r="A13" s="4" t="s">
        <v>0</v>
      </c>
    </row>
  </sheetData>
  <sheetProtection/>
  <mergeCells count="4">
    <mergeCell ref="A2:D2"/>
    <mergeCell ref="A3:D3"/>
    <mergeCell ref="A4:D4"/>
    <mergeCell ref="A6:A7"/>
  </mergeCells>
  <printOptions/>
  <pageMargins left="0.7" right="0.7" top="0.75" bottom="0.75" header="0.3" footer="0.3"/>
  <pageSetup horizontalDpi="360" verticalDpi="36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A23" sqref="A23:IV75"/>
    </sheetView>
  </sheetViews>
  <sheetFormatPr defaultColWidth="10.00390625" defaultRowHeight="12.75"/>
  <cols>
    <col min="1" max="1" width="7.875" style="163" customWidth="1"/>
    <col min="2" max="2" width="41.125" style="120" customWidth="1"/>
    <col min="3" max="6" width="13.625" style="120" customWidth="1"/>
    <col min="7" max="7" width="11.125" style="120" customWidth="1"/>
    <col min="8" max="8" width="14.50390625" style="120" customWidth="1"/>
    <col min="9" max="16384" width="10.00390625" style="120" customWidth="1"/>
  </cols>
  <sheetData>
    <row r="1" spans="1:8" ht="15">
      <c r="A1" s="390" t="s">
        <v>416</v>
      </c>
      <c r="B1" s="390"/>
      <c r="C1" s="390"/>
      <c r="D1" s="390"/>
      <c r="E1" s="390"/>
      <c r="F1" s="390"/>
      <c r="G1" s="390"/>
      <c r="H1" s="390"/>
    </row>
    <row r="2" spans="1:8" ht="15">
      <c r="A2" s="390" t="s">
        <v>415</v>
      </c>
      <c r="B2" s="390"/>
      <c r="C2" s="390"/>
      <c r="D2" s="390"/>
      <c r="E2" s="390"/>
      <c r="F2" s="390"/>
      <c r="G2" s="390"/>
      <c r="H2" s="390"/>
    </row>
    <row r="3" spans="1:8" ht="15">
      <c r="A3" s="390" t="s">
        <v>8</v>
      </c>
      <c r="B3" s="390"/>
      <c r="C3" s="390"/>
      <c r="D3" s="390"/>
      <c r="E3" s="390"/>
      <c r="F3" s="390"/>
      <c r="G3" s="390"/>
      <c r="H3" s="390"/>
    </row>
    <row r="4" spans="1:8" ht="12.75" customHeight="1">
      <c r="A4" s="389" t="s">
        <v>159</v>
      </c>
      <c r="B4" s="389" t="s">
        <v>158</v>
      </c>
      <c r="C4" s="378">
        <v>2013</v>
      </c>
      <c r="D4" s="378">
        <v>2014</v>
      </c>
      <c r="E4" s="378">
        <v>2015</v>
      </c>
      <c r="F4" s="378">
        <v>2016</v>
      </c>
      <c r="G4" s="375" t="s">
        <v>7</v>
      </c>
      <c r="H4" s="379" t="s">
        <v>157</v>
      </c>
    </row>
    <row r="5" spans="1:8" ht="15">
      <c r="A5" s="389"/>
      <c r="B5" s="389"/>
      <c r="C5" s="378"/>
      <c r="D5" s="378"/>
      <c r="E5" s="378"/>
      <c r="F5" s="378"/>
      <c r="G5" s="375"/>
      <c r="H5" s="379"/>
    </row>
    <row r="6" spans="1:8" ht="15.75" customHeight="1">
      <c r="A6" s="180" t="s">
        <v>150</v>
      </c>
      <c r="B6" s="165" t="s">
        <v>277</v>
      </c>
      <c r="C6" s="211">
        <v>136616.35414</v>
      </c>
      <c r="D6" s="211">
        <v>151644.6366499998</v>
      </c>
      <c r="E6" s="211">
        <v>128687.692</v>
      </c>
      <c r="F6" s="211">
        <v>176478.7113499999</v>
      </c>
      <c r="G6" s="100">
        <f aca="true" t="shared" si="0" ref="G6:G19">(F6/E6-1)*100</f>
        <v>37.13721072097549</v>
      </c>
      <c r="H6" s="100">
        <f aca="true" t="shared" si="1" ref="H6:H19">(F6/$F$19)*100</f>
        <v>15.828551267617827</v>
      </c>
    </row>
    <row r="7" spans="1:8" ht="15.75" customHeight="1">
      <c r="A7" s="180" t="s">
        <v>129</v>
      </c>
      <c r="B7" s="165" t="s">
        <v>407</v>
      </c>
      <c r="C7" s="211">
        <v>71959.21169999997</v>
      </c>
      <c r="D7" s="211">
        <v>77054.78869999996</v>
      </c>
      <c r="E7" s="211">
        <v>85404.28476</v>
      </c>
      <c r="F7" s="211">
        <v>88281.21522000004</v>
      </c>
      <c r="G7" s="100">
        <f t="shared" si="0"/>
        <v>3.368602018136091</v>
      </c>
      <c r="H7" s="100">
        <f t="shared" si="1"/>
        <v>7.918030058062155</v>
      </c>
    </row>
    <row r="8" spans="1:8" ht="15.75" customHeight="1">
      <c r="A8" s="180" t="s">
        <v>137</v>
      </c>
      <c r="B8" s="165" t="s">
        <v>410</v>
      </c>
      <c r="C8" s="211">
        <v>61554.75341000006</v>
      </c>
      <c r="D8" s="211">
        <v>65933.12513999996</v>
      </c>
      <c r="E8" s="211">
        <v>65955.66480000007</v>
      </c>
      <c r="F8" s="211">
        <v>71780.31102</v>
      </c>
      <c r="G8" s="100">
        <f t="shared" si="0"/>
        <v>8.831153832900052</v>
      </c>
      <c r="H8" s="100">
        <f t="shared" si="1"/>
        <v>6.438047537259646</v>
      </c>
    </row>
    <row r="9" spans="1:8" ht="15.75" customHeight="1">
      <c r="A9" s="180" t="s">
        <v>113</v>
      </c>
      <c r="B9" s="165" t="s">
        <v>271</v>
      </c>
      <c r="C9" s="211">
        <v>29388.48520999998</v>
      </c>
      <c r="D9" s="211">
        <v>140208.52414999995</v>
      </c>
      <c r="E9" s="211">
        <v>67647.81331999999</v>
      </c>
      <c r="F9" s="211">
        <v>70193.83816000007</v>
      </c>
      <c r="G9" s="100">
        <f t="shared" si="0"/>
        <v>3.7636469163554676</v>
      </c>
      <c r="H9" s="100">
        <f t="shared" si="1"/>
        <v>6.295755207453412</v>
      </c>
    </row>
    <row r="10" spans="1:8" ht="15.75" customHeight="1">
      <c r="A10" s="180" t="s">
        <v>119</v>
      </c>
      <c r="B10" s="165" t="s">
        <v>406</v>
      </c>
      <c r="C10" s="211">
        <v>36203.850010000024</v>
      </c>
      <c r="D10" s="211">
        <v>47450.34186</v>
      </c>
      <c r="E10" s="211">
        <v>48144.809919999956</v>
      </c>
      <c r="F10" s="211">
        <v>53232.103849999956</v>
      </c>
      <c r="G10" s="100">
        <f t="shared" si="0"/>
        <v>10.56665077389094</v>
      </c>
      <c r="H10" s="100">
        <f t="shared" si="1"/>
        <v>4.774440375427645</v>
      </c>
    </row>
    <row r="11" spans="1:8" ht="15.75" customHeight="1">
      <c r="A11" s="180" t="s">
        <v>142</v>
      </c>
      <c r="B11" s="165" t="s">
        <v>408</v>
      </c>
      <c r="C11" s="211">
        <v>34331.032339999976</v>
      </c>
      <c r="D11" s="211">
        <v>43077.660719999985</v>
      </c>
      <c r="E11" s="211">
        <v>54712.35502999999</v>
      </c>
      <c r="F11" s="211">
        <v>46136.13369000003</v>
      </c>
      <c r="G11" s="100">
        <f t="shared" si="0"/>
        <v>-15.67510909610348</v>
      </c>
      <c r="H11" s="100">
        <f t="shared" si="1"/>
        <v>4.137995749263703</v>
      </c>
    </row>
    <row r="12" spans="1:8" ht="15.75" customHeight="1">
      <c r="A12" s="180" t="s">
        <v>102</v>
      </c>
      <c r="B12" s="165" t="s">
        <v>411</v>
      </c>
      <c r="C12" s="211">
        <v>40216.58678999998</v>
      </c>
      <c r="D12" s="211">
        <v>42966.18923999998</v>
      </c>
      <c r="E12" s="211">
        <v>43020.61542000001</v>
      </c>
      <c r="F12" s="211">
        <v>41009.36394000003</v>
      </c>
      <c r="G12" s="100">
        <f t="shared" si="0"/>
        <v>-4.675087653592602</v>
      </c>
      <c r="H12" s="100">
        <f t="shared" si="1"/>
        <v>3.6781706677885295</v>
      </c>
    </row>
    <row r="13" spans="1:8" ht="15.75" customHeight="1">
      <c r="A13" s="180" t="s">
        <v>95</v>
      </c>
      <c r="B13" s="165" t="s">
        <v>409</v>
      </c>
      <c r="C13" s="211">
        <v>26804.22694</v>
      </c>
      <c r="D13" s="211">
        <v>29542.418980000006</v>
      </c>
      <c r="E13" s="211">
        <v>39055.90608</v>
      </c>
      <c r="F13" s="211">
        <v>35704.17993999998</v>
      </c>
      <c r="G13" s="100">
        <f t="shared" si="0"/>
        <v>-8.581867574994995</v>
      </c>
      <c r="H13" s="100">
        <f t="shared" si="1"/>
        <v>3.2023434346578026</v>
      </c>
    </row>
    <row r="14" spans="1:8" ht="15.75" customHeight="1">
      <c r="A14" s="180" t="s">
        <v>97</v>
      </c>
      <c r="B14" s="165" t="s">
        <v>405</v>
      </c>
      <c r="C14" s="211">
        <v>26901.34514000001</v>
      </c>
      <c r="D14" s="211">
        <v>27949.439270000017</v>
      </c>
      <c r="E14" s="211">
        <v>30583.197940000002</v>
      </c>
      <c r="F14" s="211">
        <v>34595.730950000005</v>
      </c>
      <c r="G14" s="100">
        <f t="shared" si="0"/>
        <v>13.120057025664988</v>
      </c>
      <c r="H14" s="100">
        <f t="shared" si="1"/>
        <v>3.102925541521913</v>
      </c>
    </row>
    <row r="15" spans="1:8" ht="15.75" customHeight="1">
      <c r="A15" s="180" t="s">
        <v>101</v>
      </c>
      <c r="B15" s="165" t="s">
        <v>412</v>
      </c>
      <c r="C15" s="211">
        <v>30778.192159999995</v>
      </c>
      <c r="D15" s="211">
        <v>31071.70395000002</v>
      </c>
      <c r="E15" s="211">
        <v>32817.66425000002</v>
      </c>
      <c r="F15" s="211">
        <v>34192.31468999996</v>
      </c>
      <c r="G15" s="100">
        <f t="shared" si="0"/>
        <v>4.1887516111081435</v>
      </c>
      <c r="H15" s="100">
        <f t="shared" si="1"/>
        <v>3.066742735648307</v>
      </c>
    </row>
    <row r="16" spans="1:8" ht="15.75" customHeight="1">
      <c r="A16" s="180" t="s">
        <v>106</v>
      </c>
      <c r="B16" s="165" t="s">
        <v>337</v>
      </c>
      <c r="C16" s="211">
        <v>28143.073690000016</v>
      </c>
      <c r="D16" s="211">
        <v>29084.287480000028</v>
      </c>
      <c r="E16" s="211">
        <v>33215.24904000002</v>
      </c>
      <c r="F16" s="211">
        <v>31140.218849999972</v>
      </c>
      <c r="G16" s="100">
        <f t="shared" si="0"/>
        <v>-6.247221532197922</v>
      </c>
      <c r="H16" s="100">
        <f t="shared" si="1"/>
        <v>2.792997222053117</v>
      </c>
    </row>
    <row r="17" spans="1:8" ht="15.75" customHeight="1">
      <c r="A17" s="180" t="s">
        <v>88</v>
      </c>
      <c r="B17" s="165" t="s">
        <v>414</v>
      </c>
      <c r="C17" s="211">
        <v>23089.023490000003</v>
      </c>
      <c r="D17" s="211">
        <v>25153.539790000003</v>
      </c>
      <c r="E17" s="211">
        <v>27824.16795</v>
      </c>
      <c r="F17" s="211">
        <v>29171.205759999997</v>
      </c>
      <c r="G17" s="100">
        <f t="shared" si="0"/>
        <v>4.841251003158931</v>
      </c>
      <c r="H17" s="100">
        <f t="shared" si="1"/>
        <v>2.6163944782815793</v>
      </c>
    </row>
    <row r="18" spans="1:8" ht="15">
      <c r="A18" s="165"/>
      <c r="B18" s="165" t="s">
        <v>46</v>
      </c>
      <c r="C18" s="211">
        <v>427366.3324400004</v>
      </c>
      <c r="D18" s="211">
        <v>366356.98197000066</v>
      </c>
      <c r="E18" s="211">
        <v>350336.7468699999</v>
      </c>
      <c r="F18" s="211">
        <v>403023.7997700003</v>
      </c>
      <c r="G18" s="100">
        <f t="shared" si="0"/>
        <v>15.038974178621078</v>
      </c>
      <c r="H18" s="100">
        <f t="shared" si="1"/>
        <v>36.14760572496437</v>
      </c>
    </row>
    <row r="19" spans="1:8" ht="15">
      <c r="A19" s="187"/>
      <c r="B19" s="125" t="s">
        <v>117</v>
      </c>
      <c r="C19" s="124">
        <f>SUM(C6:C18)</f>
        <v>973352.4674600004</v>
      </c>
      <c r="D19" s="124">
        <f>SUM(D6:D18)</f>
        <v>1077493.6379000002</v>
      </c>
      <c r="E19" s="124">
        <f>SUM(E6:E18)</f>
        <v>1007406.16738</v>
      </c>
      <c r="F19" s="124">
        <f>SUM(F6:F18)</f>
        <v>1114939.1271900001</v>
      </c>
      <c r="G19" s="210">
        <f t="shared" si="0"/>
        <v>10.67424076722354</v>
      </c>
      <c r="H19" s="210">
        <f t="shared" si="1"/>
        <v>100</v>
      </c>
    </row>
    <row r="20" spans="1:2" ht="15">
      <c r="A20" s="400" t="s">
        <v>413</v>
      </c>
      <c r="B20" s="400"/>
    </row>
    <row r="21" spans="1:2" ht="15">
      <c r="A21" s="394" t="s">
        <v>0</v>
      </c>
      <c r="B21" s="394"/>
    </row>
  </sheetData>
  <sheetProtection/>
  <mergeCells count="13">
    <mergeCell ref="A21:B21"/>
    <mergeCell ref="A20:B20"/>
    <mergeCell ref="A1:H1"/>
    <mergeCell ref="A2:H2"/>
    <mergeCell ref="A3:H3"/>
    <mergeCell ref="A4:A5"/>
    <mergeCell ref="B4:B5"/>
    <mergeCell ref="G4:G5"/>
    <mergeCell ref="E4:E5"/>
    <mergeCell ref="D4:D5"/>
    <mergeCell ref="C4:C5"/>
    <mergeCell ref="F4:F5"/>
    <mergeCell ref="H4:H5"/>
  </mergeCells>
  <printOptions horizontalCentered="1" verticalCentered="1"/>
  <pageMargins left="0.43" right="0.33" top="1.67" bottom="0.984251968503937" header="0" footer="0"/>
  <pageSetup horizontalDpi="600" verticalDpi="600" orientation="landscape" scale="90" r:id="rId1"/>
  <headerFooter alignWithMargins="0">
    <oddFooter>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2:H26"/>
  <sheetViews>
    <sheetView showGridLines="0" zoomScalePageLayoutView="0" workbookViewId="0" topLeftCell="A1">
      <selection activeCell="B8" sqref="B8"/>
    </sheetView>
  </sheetViews>
  <sheetFormatPr defaultColWidth="10.00390625" defaultRowHeight="12.75"/>
  <cols>
    <col min="1" max="1" width="7.875" style="163" customWidth="1"/>
    <col min="2" max="2" width="38.625" style="120" customWidth="1"/>
    <col min="3" max="6" width="12.75390625" style="120" customWidth="1"/>
    <col min="7" max="7" width="11.625" style="120" customWidth="1"/>
    <col min="8" max="8" width="14.50390625" style="120" customWidth="1"/>
    <col min="9" max="16384" width="10.00390625" style="120" customWidth="1"/>
  </cols>
  <sheetData>
    <row r="2" spans="1:8" ht="15">
      <c r="A2" s="392" t="s">
        <v>418</v>
      </c>
      <c r="B2" s="392"/>
      <c r="C2" s="392"/>
      <c r="D2" s="392"/>
      <c r="E2" s="392"/>
      <c r="F2" s="392"/>
      <c r="G2" s="392"/>
      <c r="H2" s="392"/>
    </row>
    <row r="3" spans="1:8" ht="15">
      <c r="A3" s="390" t="s">
        <v>417</v>
      </c>
      <c r="B3" s="390"/>
      <c r="C3" s="390"/>
      <c r="D3" s="390"/>
      <c r="E3" s="390"/>
      <c r="F3" s="390"/>
      <c r="G3" s="390"/>
      <c r="H3" s="390"/>
    </row>
    <row r="4" spans="1:8" ht="15">
      <c r="A4" s="390" t="s">
        <v>162</v>
      </c>
      <c r="B4" s="390"/>
      <c r="C4" s="390"/>
      <c r="D4" s="390"/>
      <c r="E4" s="390"/>
      <c r="F4" s="390"/>
      <c r="G4" s="390"/>
      <c r="H4" s="390"/>
    </row>
    <row r="5" spans="1:8" ht="12.75" customHeight="1">
      <c r="A5" s="389" t="s">
        <v>159</v>
      </c>
      <c r="B5" s="389" t="s">
        <v>158</v>
      </c>
      <c r="C5" s="378">
        <v>2013</v>
      </c>
      <c r="D5" s="378">
        <v>2014</v>
      </c>
      <c r="E5" s="378">
        <v>2015</v>
      </c>
      <c r="F5" s="378">
        <v>2016</v>
      </c>
      <c r="G5" s="375" t="s">
        <v>7</v>
      </c>
      <c r="H5" s="379" t="s">
        <v>157</v>
      </c>
    </row>
    <row r="6" spans="1:8" ht="15">
      <c r="A6" s="389"/>
      <c r="B6" s="389"/>
      <c r="C6" s="378"/>
      <c r="D6" s="378"/>
      <c r="E6" s="378"/>
      <c r="F6" s="378"/>
      <c r="G6" s="375"/>
      <c r="H6" s="379"/>
    </row>
    <row r="7" spans="1:8" ht="17.25" customHeight="1">
      <c r="A7" s="160" t="s">
        <v>150</v>
      </c>
      <c r="B7" s="160" t="s">
        <v>277</v>
      </c>
      <c r="C7" s="211">
        <v>21074.082</v>
      </c>
      <c r="D7" s="211">
        <v>18602.201</v>
      </c>
      <c r="E7" s="211">
        <v>20613.561</v>
      </c>
      <c r="F7" s="211">
        <v>23070.263</v>
      </c>
      <c r="G7" s="100">
        <f>(F7/E7-1)*100</f>
        <v>11.917892304003153</v>
      </c>
      <c r="H7" s="100">
        <f aca="true" t="shared" si="0" ref="H7:H20">(F7/$F$20)*100</f>
        <v>2.951013280065853</v>
      </c>
    </row>
    <row r="8" spans="1:8" ht="17.25" customHeight="1">
      <c r="A8" s="160" t="s">
        <v>129</v>
      </c>
      <c r="B8" s="160" t="s">
        <v>407</v>
      </c>
      <c r="C8" s="211">
        <v>66281.833</v>
      </c>
      <c r="D8" s="211">
        <v>63074.782</v>
      </c>
      <c r="E8" s="211">
        <v>67033.968</v>
      </c>
      <c r="F8" s="211">
        <v>84359.535</v>
      </c>
      <c r="G8" s="100">
        <f>(F8/E8-1)*100</f>
        <v>25.84595171212305</v>
      </c>
      <c r="H8" s="100">
        <f t="shared" si="0"/>
        <v>10.790778938462042</v>
      </c>
    </row>
    <row r="9" spans="1:8" ht="17.25" customHeight="1">
      <c r="A9" s="160" t="s">
        <v>137</v>
      </c>
      <c r="B9" s="160" t="s">
        <v>410</v>
      </c>
      <c r="C9" s="211">
        <v>24911.118</v>
      </c>
      <c r="D9" s="211">
        <v>26968.178</v>
      </c>
      <c r="E9" s="211">
        <v>27377.28</v>
      </c>
      <c r="F9" s="211">
        <v>28418.11</v>
      </c>
      <c r="G9" s="100">
        <f>(F9/E9-1)*100</f>
        <v>3.801802078219607</v>
      </c>
      <c r="H9" s="100">
        <f t="shared" si="0"/>
        <v>3.63507862933215</v>
      </c>
    </row>
    <row r="10" spans="1:8" ht="17.25" customHeight="1">
      <c r="A10" s="160" t="s">
        <v>113</v>
      </c>
      <c r="B10" s="160" t="s">
        <v>271</v>
      </c>
      <c r="C10" s="211">
        <v>6809.384</v>
      </c>
      <c r="D10" s="211">
        <v>39331.27</v>
      </c>
      <c r="E10" s="211">
        <v>18767.267</v>
      </c>
      <c r="F10" s="211">
        <v>21159.342</v>
      </c>
      <c r="G10" s="100"/>
      <c r="H10" s="100">
        <f t="shared" si="0"/>
        <v>2.7065794282213065</v>
      </c>
    </row>
    <row r="11" spans="1:8" ht="17.25" customHeight="1">
      <c r="A11" s="160" t="s">
        <v>119</v>
      </c>
      <c r="B11" s="160" t="s">
        <v>406</v>
      </c>
      <c r="C11" s="211">
        <v>54762.029</v>
      </c>
      <c r="D11" s="211">
        <v>63783.001</v>
      </c>
      <c r="E11" s="211">
        <v>48028.15</v>
      </c>
      <c r="F11" s="211">
        <v>62874.65</v>
      </c>
      <c r="G11" s="100">
        <f aca="true" t="shared" si="1" ref="G11:G20">(F11/E11-1)*100</f>
        <v>30.912079686600457</v>
      </c>
      <c r="H11" s="100">
        <f t="shared" si="0"/>
        <v>8.042557951311283</v>
      </c>
    </row>
    <row r="12" spans="1:8" ht="17.25" customHeight="1">
      <c r="A12" s="160" t="s">
        <v>142</v>
      </c>
      <c r="B12" s="160" t="s">
        <v>408</v>
      </c>
      <c r="C12" s="211">
        <v>16406.267</v>
      </c>
      <c r="D12" s="211">
        <v>23666.419</v>
      </c>
      <c r="E12" s="211">
        <v>35437.283</v>
      </c>
      <c r="F12" s="211">
        <v>28944.228</v>
      </c>
      <c r="G12" s="100">
        <f t="shared" si="1"/>
        <v>-18.3226659899406</v>
      </c>
      <c r="H12" s="100">
        <f t="shared" si="0"/>
        <v>3.7023765706205385</v>
      </c>
    </row>
    <row r="13" spans="1:8" ht="17.25" customHeight="1">
      <c r="A13" s="160" t="s">
        <v>102</v>
      </c>
      <c r="B13" s="160" t="s">
        <v>411</v>
      </c>
      <c r="C13" s="211">
        <v>12198.847</v>
      </c>
      <c r="D13" s="211">
        <v>12586.65</v>
      </c>
      <c r="E13" s="211">
        <v>13908.315</v>
      </c>
      <c r="F13" s="211">
        <v>14841.557</v>
      </c>
      <c r="G13" s="100">
        <f t="shared" si="1"/>
        <v>6.709957316900006</v>
      </c>
      <c r="H13" s="100">
        <f t="shared" si="0"/>
        <v>1.8984452758017678</v>
      </c>
    </row>
    <row r="14" spans="1:8" ht="17.25" customHeight="1">
      <c r="A14" s="160" t="s">
        <v>95</v>
      </c>
      <c r="B14" s="160" t="s">
        <v>409</v>
      </c>
      <c r="C14" s="211">
        <v>22790.247</v>
      </c>
      <c r="D14" s="211">
        <v>24132.652</v>
      </c>
      <c r="E14" s="211">
        <v>26014.332</v>
      </c>
      <c r="F14" s="211">
        <v>25028.768</v>
      </c>
      <c r="G14" s="100">
        <f t="shared" si="1"/>
        <v>-3.788542408084894</v>
      </c>
      <c r="H14" s="100">
        <f t="shared" si="0"/>
        <v>3.2015337992326858</v>
      </c>
    </row>
    <row r="15" spans="1:8" ht="17.25" customHeight="1">
      <c r="A15" s="160" t="s">
        <v>97</v>
      </c>
      <c r="B15" s="160" t="s">
        <v>405</v>
      </c>
      <c r="C15" s="211">
        <v>5958.377</v>
      </c>
      <c r="D15" s="211">
        <v>5947.392</v>
      </c>
      <c r="E15" s="211">
        <v>6468.018</v>
      </c>
      <c r="F15" s="211">
        <v>7180.522</v>
      </c>
      <c r="G15" s="100">
        <f t="shared" si="1"/>
        <v>11.015801131041991</v>
      </c>
      <c r="H15" s="100">
        <f t="shared" si="0"/>
        <v>0.9184904298579091</v>
      </c>
    </row>
    <row r="16" spans="1:8" ht="17.25" customHeight="1">
      <c r="A16" s="160" t="s">
        <v>101</v>
      </c>
      <c r="B16" s="160" t="s">
        <v>412</v>
      </c>
      <c r="C16" s="211">
        <v>10348.756</v>
      </c>
      <c r="D16" s="211">
        <v>11512.163</v>
      </c>
      <c r="E16" s="211">
        <v>12323.283</v>
      </c>
      <c r="F16" s="211">
        <v>12752.834</v>
      </c>
      <c r="G16" s="100">
        <f t="shared" si="1"/>
        <v>3.485686403533883</v>
      </c>
      <c r="H16" s="100">
        <f t="shared" si="0"/>
        <v>1.631268030731827</v>
      </c>
    </row>
    <row r="17" spans="1:8" ht="17.25" customHeight="1">
      <c r="A17" s="160" t="s">
        <v>106</v>
      </c>
      <c r="B17" s="160" t="s">
        <v>337</v>
      </c>
      <c r="C17" s="211">
        <v>9119.744</v>
      </c>
      <c r="D17" s="211">
        <v>11391.601</v>
      </c>
      <c r="E17" s="211">
        <v>9895.891</v>
      </c>
      <c r="F17" s="211">
        <v>9403.875</v>
      </c>
      <c r="G17" s="100">
        <f t="shared" si="1"/>
        <v>-4.971922184672406</v>
      </c>
      <c r="H17" s="100">
        <f t="shared" si="0"/>
        <v>1.2028887580986516</v>
      </c>
    </row>
    <row r="18" spans="1:8" ht="17.25" customHeight="1">
      <c r="A18" s="160" t="s">
        <v>88</v>
      </c>
      <c r="B18" s="160" t="s">
        <v>414</v>
      </c>
      <c r="C18" s="211">
        <v>17937.683</v>
      </c>
      <c r="D18" s="211">
        <v>19832.803</v>
      </c>
      <c r="E18" s="211">
        <v>22255.34</v>
      </c>
      <c r="F18" s="211">
        <v>24413.459</v>
      </c>
      <c r="G18" s="100">
        <f t="shared" si="1"/>
        <v>9.697083935810458</v>
      </c>
      <c r="H18" s="100">
        <f t="shared" si="0"/>
        <v>3.122827066225609</v>
      </c>
    </row>
    <row r="19" spans="1:8" ht="15">
      <c r="A19" s="160"/>
      <c r="B19" s="165" t="s">
        <v>46</v>
      </c>
      <c r="C19" s="211">
        <v>438924.1859999999</v>
      </c>
      <c r="D19" s="211">
        <v>365384.057</v>
      </c>
      <c r="E19" s="211">
        <v>361420.035</v>
      </c>
      <c r="F19" s="211">
        <v>439327.14300000004</v>
      </c>
      <c r="G19" s="100">
        <f t="shared" si="1"/>
        <v>21.55583544227151</v>
      </c>
      <c r="H19" s="100">
        <f t="shared" si="0"/>
        <v>56.196161842038386</v>
      </c>
    </row>
    <row r="20" spans="1:8" ht="15">
      <c r="A20" s="187"/>
      <c r="B20" s="125" t="s">
        <v>117</v>
      </c>
      <c r="C20" s="124">
        <f>SUM(C7:C19)</f>
        <v>707522.553</v>
      </c>
      <c r="D20" s="124">
        <f>SUM(D7:D19)</f>
        <v>686213.169</v>
      </c>
      <c r="E20" s="124">
        <f>SUM(E7:E19)</f>
        <v>669542.723</v>
      </c>
      <c r="F20" s="124">
        <f>SUM(F7:F19)</f>
        <v>781774.286</v>
      </c>
      <c r="G20" s="210">
        <f t="shared" si="1"/>
        <v>16.7624199538944</v>
      </c>
      <c r="H20" s="210">
        <f t="shared" si="0"/>
        <v>100</v>
      </c>
    </row>
    <row r="21" spans="1:2" ht="15">
      <c r="A21" s="153" t="s">
        <v>413</v>
      </c>
      <c r="B21" s="153"/>
    </row>
    <row r="22" spans="1:2" ht="15">
      <c r="A22" s="394" t="s">
        <v>0</v>
      </c>
      <c r="B22" s="394"/>
    </row>
    <row r="25" spans="3:6" ht="15">
      <c r="C25" s="181"/>
      <c r="D25" s="181"/>
      <c r="E25" s="181"/>
      <c r="F25" s="181"/>
    </row>
    <row r="26" spans="3:6" ht="15">
      <c r="C26" s="149"/>
      <c r="D26" s="149"/>
      <c r="E26" s="149"/>
      <c r="F26" s="149"/>
    </row>
  </sheetData>
  <sheetProtection/>
  <mergeCells count="12">
    <mergeCell ref="E5:E6"/>
    <mergeCell ref="F5:F6"/>
    <mergeCell ref="H5:H6"/>
    <mergeCell ref="A22:B22"/>
    <mergeCell ref="A2:H2"/>
    <mergeCell ref="A3:H3"/>
    <mergeCell ref="A4:H4"/>
    <mergeCell ref="A5:A6"/>
    <mergeCell ref="B5:B6"/>
    <mergeCell ref="G5:G6"/>
    <mergeCell ref="C5:C6"/>
    <mergeCell ref="D5:D6"/>
  </mergeCells>
  <printOptions horizontalCentered="1" verticalCentered="1"/>
  <pageMargins left="0.43" right="0.33" top="1.67" bottom="0.984251968503937" header="0" footer="0"/>
  <pageSetup horizontalDpi="600" verticalDpi="600" orientation="landscape" scale="90" r:id="rId1"/>
  <headerFooter alignWithMargins="0">
    <oddFooter>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A11" sqref="A11"/>
    </sheetView>
  </sheetViews>
  <sheetFormatPr defaultColWidth="10.00390625" defaultRowHeight="12.75"/>
  <cols>
    <col min="1" max="1" width="19.25390625" style="1" customWidth="1"/>
    <col min="2" max="5" width="14.625" style="1" customWidth="1"/>
    <col min="6" max="6" width="11.75390625" style="1" customWidth="1"/>
    <col min="7" max="7" width="12.875" style="1" customWidth="1"/>
    <col min="8" max="16384" width="10.00390625" style="1" customWidth="1"/>
  </cols>
  <sheetData>
    <row r="1" spans="2:5" ht="15">
      <c r="B1" s="3"/>
      <c r="C1" s="3"/>
      <c r="D1" s="3"/>
      <c r="E1" s="3"/>
    </row>
    <row r="2" spans="1:7" ht="15">
      <c r="A2" s="373" t="s">
        <v>420</v>
      </c>
      <c r="B2" s="373"/>
      <c r="C2" s="373"/>
      <c r="D2" s="373"/>
      <c r="E2" s="373"/>
      <c r="F2" s="373"/>
      <c r="G2" s="373"/>
    </row>
    <row r="3" spans="1:7" ht="15">
      <c r="A3" s="373" t="s">
        <v>419</v>
      </c>
      <c r="B3" s="373"/>
      <c r="C3" s="373"/>
      <c r="D3" s="373"/>
      <c r="E3" s="373"/>
      <c r="F3" s="373"/>
      <c r="G3" s="373"/>
    </row>
    <row r="4" spans="1:7" ht="15">
      <c r="A4" s="373" t="s">
        <v>8</v>
      </c>
      <c r="B4" s="373"/>
      <c r="C4" s="373"/>
      <c r="D4" s="373"/>
      <c r="E4" s="373"/>
      <c r="F4" s="373"/>
      <c r="G4" s="373"/>
    </row>
    <row r="5" spans="1:6" ht="15">
      <c r="A5" s="23"/>
      <c r="B5" s="23"/>
      <c r="C5" s="23"/>
      <c r="D5" s="23"/>
      <c r="E5" s="23"/>
      <c r="F5" s="23"/>
    </row>
    <row r="6" spans="1:7" ht="12.75" customHeight="1">
      <c r="A6" s="377" t="s">
        <v>198</v>
      </c>
      <c r="B6" s="378">
        <v>2013</v>
      </c>
      <c r="C6" s="378">
        <v>2014</v>
      </c>
      <c r="D6" s="378">
        <v>2015</v>
      </c>
      <c r="E6" s="378">
        <v>2016</v>
      </c>
      <c r="F6" s="375" t="s">
        <v>7</v>
      </c>
      <c r="G6" s="379" t="s">
        <v>157</v>
      </c>
    </row>
    <row r="7" spans="1:7" ht="16.5" customHeight="1">
      <c r="A7" s="377"/>
      <c r="B7" s="378"/>
      <c r="C7" s="378"/>
      <c r="D7" s="378"/>
      <c r="E7" s="378"/>
      <c r="F7" s="375"/>
      <c r="G7" s="379"/>
    </row>
    <row r="8" spans="1:7" s="9" customFormat="1" ht="15">
      <c r="A8" s="29" t="s">
        <v>197</v>
      </c>
      <c r="B8" s="3">
        <v>435666.0557099997</v>
      </c>
      <c r="C8" s="3">
        <v>525140.7913799998</v>
      </c>
      <c r="D8" s="3">
        <v>438785.59946000064</v>
      </c>
      <c r="E8" s="3">
        <v>551488.4475300005</v>
      </c>
      <c r="F8" s="43">
        <f aca="true" t="shared" si="0" ref="F8:F27">(E8/D8-1)*100</f>
        <v>25.68517476614993</v>
      </c>
      <c r="G8" s="43">
        <f aca="true" t="shared" si="1" ref="G8:G27">(E8/$E$29)*100</f>
        <v>49.46354774721434</v>
      </c>
    </row>
    <row r="9" spans="1:7" ht="15">
      <c r="A9" s="29" t="s">
        <v>343</v>
      </c>
      <c r="B9" s="3">
        <v>153788.14213000005</v>
      </c>
      <c r="C9" s="3">
        <v>231303.87786000007</v>
      </c>
      <c r="D9" s="3">
        <v>115201.38117000011</v>
      </c>
      <c r="E9" s="3">
        <v>152875.89604999998</v>
      </c>
      <c r="F9" s="43">
        <f t="shared" si="0"/>
        <v>32.703179855460604</v>
      </c>
      <c r="G9" s="43">
        <f t="shared" si="1"/>
        <v>13.711591271829853</v>
      </c>
    </row>
    <row r="10" spans="1:7" ht="15">
      <c r="A10" s="29" t="s">
        <v>193</v>
      </c>
      <c r="B10" s="3">
        <v>74868.61988000004</v>
      </c>
      <c r="C10" s="3">
        <v>78066.00250000003</v>
      </c>
      <c r="D10" s="3">
        <v>78315.16493999997</v>
      </c>
      <c r="E10" s="3">
        <v>78302.75805999998</v>
      </c>
      <c r="F10" s="43">
        <f t="shared" si="0"/>
        <v>-0.01584224461443906</v>
      </c>
      <c r="G10" s="43">
        <f t="shared" si="1"/>
        <v>7.023052303971765</v>
      </c>
    </row>
    <row r="11" spans="1:7" ht="15">
      <c r="A11" s="29" t="s">
        <v>186</v>
      </c>
      <c r="B11" s="3">
        <v>31943.641930000005</v>
      </c>
      <c r="C11" s="3">
        <v>35036.27882</v>
      </c>
      <c r="D11" s="3">
        <v>38919.307700000005</v>
      </c>
      <c r="E11" s="3">
        <v>36757.14369000001</v>
      </c>
      <c r="F11" s="43">
        <f t="shared" si="0"/>
        <v>-5.555504806679778</v>
      </c>
      <c r="G11" s="43">
        <f t="shared" si="1"/>
        <v>3.2967848013944643</v>
      </c>
    </row>
    <row r="12" spans="1:7" ht="15">
      <c r="A12" s="29" t="s">
        <v>170</v>
      </c>
      <c r="B12" s="3">
        <v>31654.919679999977</v>
      </c>
      <c r="C12" s="3">
        <v>33044.242890000016</v>
      </c>
      <c r="D12" s="3">
        <v>30371.281360000008</v>
      </c>
      <c r="E12" s="3">
        <v>29277.47366</v>
      </c>
      <c r="F12" s="43">
        <f t="shared" si="0"/>
        <v>-3.601453909812935</v>
      </c>
      <c r="G12" s="43">
        <f t="shared" si="1"/>
        <v>2.62592575199944</v>
      </c>
    </row>
    <row r="13" spans="1:7" ht="15">
      <c r="A13" s="29" t="s">
        <v>181</v>
      </c>
      <c r="B13" s="3">
        <v>20234.741899999994</v>
      </c>
      <c r="C13" s="3">
        <v>21123.10166999999</v>
      </c>
      <c r="D13" s="3">
        <v>21721.841210000002</v>
      </c>
      <c r="E13" s="3">
        <v>25074.66904000001</v>
      </c>
      <c r="F13" s="43">
        <f t="shared" si="0"/>
        <v>15.435283766168407</v>
      </c>
      <c r="G13" s="43">
        <f t="shared" si="1"/>
        <v>2.2489720226427186</v>
      </c>
    </row>
    <row r="14" spans="1:7" ht="15">
      <c r="A14" s="29" t="s">
        <v>189</v>
      </c>
      <c r="B14" s="3">
        <v>19772.51655</v>
      </c>
      <c r="C14" s="3">
        <v>19906.49368</v>
      </c>
      <c r="D14" s="3">
        <v>23901.742810000007</v>
      </c>
      <c r="E14" s="3">
        <v>22762.017139999996</v>
      </c>
      <c r="F14" s="43">
        <f t="shared" si="0"/>
        <v>-4.76837893813824</v>
      </c>
      <c r="G14" s="43">
        <f t="shared" si="1"/>
        <v>2.0415479719836807</v>
      </c>
    </row>
    <row r="15" spans="1:7" ht="15">
      <c r="A15" s="29" t="s">
        <v>187</v>
      </c>
      <c r="B15" s="3">
        <v>35725.88420999998</v>
      </c>
      <c r="C15" s="3">
        <v>23800.031810000022</v>
      </c>
      <c r="D15" s="3">
        <v>19894.027119999988</v>
      </c>
      <c r="E15" s="3">
        <v>21526.946700000004</v>
      </c>
      <c r="F15" s="43">
        <f t="shared" si="0"/>
        <v>8.208089644948746</v>
      </c>
      <c r="G15" s="43">
        <f t="shared" si="1"/>
        <v>1.930773274972844</v>
      </c>
    </row>
    <row r="16" spans="1:7" s="9" customFormat="1" ht="15">
      <c r="A16" s="29" t="s">
        <v>179</v>
      </c>
      <c r="B16" s="3">
        <v>14779.662960000007</v>
      </c>
      <c r="C16" s="3">
        <v>14865.173760000014</v>
      </c>
      <c r="D16" s="3">
        <v>19025.698400000005</v>
      </c>
      <c r="E16" s="3">
        <v>17503.63343999999</v>
      </c>
      <c r="F16" s="43">
        <f t="shared" si="0"/>
        <v>-8.00004776697193</v>
      </c>
      <c r="G16" s="43">
        <f t="shared" si="1"/>
        <v>1.5699183043396008</v>
      </c>
    </row>
    <row r="17" spans="1:7" ht="15">
      <c r="A17" s="29" t="s">
        <v>194</v>
      </c>
      <c r="B17" s="3">
        <v>21578.833899999994</v>
      </c>
      <c r="C17" s="3">
        <v>24091.68897999999</v>
      </c>
      <c r="D17" s="3">
        <v>20478.506119999984</v>
      </c>
      <c r="E17" s="3">
        <v>16269.867090000002</v>
      </c>
      <c r="F17" s="43">
        <f t="shared" si="0"/>
        <v>-20.55149435871051</v>
      </c>
      <c r="G17" s="43">
        <f t="shared" si="1"/>
        <v>1.4592605724588055</v>
      </c>
    </row>
    <row r="18" spans="1:7" ht="15">
      <c r="A18" s="29" t="s">
        <v>196</v>
      </c>
      <c r="B18" s="3">
        <v>7044.951379999993</v>
      </c>
      <c r="C18" s="3">
        <v>10200.011360000006</v>
      </c>
      <c r="D18" s="3">
        <v>18859.79036</v>
      </c>
      <c r="E18" s="3">
        <v>14832.620669999991</v>
      </c>
      <c r="F18" s="43">
        <f t="shared" si="0"/>
        <v>-21.353204956833938</v>
      </c>
      <c r="G18" s="43">
        <f t="shared" si="1"/>
        <v>1.3303525105790213</v>
      </c>
    </row>
    <row r="19" spans="1:7" ht="15">
      <c r="A19" s="29" t="s">
        <v>243</v>
      </c>
      <c r="B19" s="3">
        <v>8425.66544</v>
      </c>
      <c r="C19" s="3">
        <v>11349.96006999999</v>
      </c>
      <c r="D19" s="3">
        <v>11504.868290000004</v>
      </c>
      <c r="E19" s="3">
        <v>13957.889909999996</v>
      </c>
      <c r="F19" s="43">
        <f t="shared" si="0"/>
        <v>21.321596720339265</v>
      </c>
      <c r="G19" s="43">
        <f t="shared" si="1"/>
        <v>1.2518970381081078</v>
      </c>
    </row>
    <row r="20" spans="1:7" ht="15">
      <c r="A20" s="29" t="s">
        <v>191</v>
      </c>
      <c r="B20" s="3">
        <v>12362.016809999994</v>
      </c>
      <c r="C20" s="3">
        <v>11935.827279999985</v>
      </c>
      <c r="D20" s="3">
        <v>11889.312529999994</v>
      </c>
      <c r="E20" s="3">
        <v>13540.663719999999</v>
      </c>
      <c r="F20" s="43">
        <f t="shared" si="0"/>
        <v>13.889374897271756</v>
      </c>
      <c r="G20" s="43">
        <f t="shared" si="1"/>
        <v>1.214475605867987</v>
      </c>
    </row>
    <row r="21" spans="1:7" ht="15">
      <c r="A21" s="29" t="s">
        <v>192</v>
      </c>
      <c r="B21" s="3">
        <v>10876.818880000012</v>
      </c>
      <c r="C21" s="3">
        <v>17602.50548999999</v>
      </c>
      <c r="D21" s="3">
        <v>13115.056770000003</v>
      </c>
      <c r="E21" s="3">
        <v>13237.532039999998</v>
      </c>
      <c r="F21" s="43">
        <f t="shared" si="0"/>
        <v>0.9338523816393218</v>
      </c>
      <c r="G21" s="43">
        <f t="shared" si="1"/>
        <v>1.187287423786335</v>
      </c>
    </row>
    <row r="22" spans="1:7" ht="15">
      <c r="A22" s="29" t="s">
        <v>239</v>
      </c>
      <c r="B22" s="3">
        <v>33578.07906</v>
      </c>
      <c r="C22" s="3">
        <v>11174.314359999995</v>
      </c>
      <c r="D22" s="3">
        <v>13398.190839999996</v>
      </c>
      <c r="E22" s="3">
        <v>12297.17096</v>
      </c>
      <c r="F22" s="43">
        <f t="shared" si="0"/>
        <v>-8.21767575300485</v>
      </c>
      <c r="G22" s="43">
        <f t="shared" si="1"/>
        <v>1.1029455025937396</v>
      </c>
    </row>
    <row r="23" spans="1:7" s="9" customFormat="1" ht="15">
      <c r="A23" s="29" t="s">
        <v>190</v>
      </c>
      <c r="B23" s="3">
        <v>11903.301570000001</v>
      </c>
      <c r="C23" s="3">
        <v>11833.679220000002</v>
      </c>
      <c r="D23" s="3">
        <v>8237.578410000004</v>
      </c>
      <c r="E23" s="3">
        <v>12214.655119999996</v>
      </c>
      <c r="F23" s="43">
        <f t="shared" si="0"/>
        <v>48.279682596672124</v>
      </c>
      <c r="G23" s="43">
        <f t="shared" si="1"/>
        <v>1.0955445747773513</v>
      </c>
    </row>
    <row r="24" spans="1:7" ht="15">
      <c r="A24" s="29" t="s">
        <v>281</v>
      </c>
      <c r="B24" s="3">
        <v>13304.273999999994</v>
      </c>
      <c r="C24" s="3">
        <v>19112.329279999998</v>
      </c>
      <c r="D24" s="3">
        <v>14026.1718</v>
      </c>
      <c r="E24" s="3">
        <v>11614.333190000001</v>
      </c>
      <c r="F24" s="43">
        <f t="shared" si="0"/>
        <v>-17.195273552830702</v>
      </c>
      <c r="G24" s="43">
        <f t="shared" si="1"/>
        <v>1.0417011033841643</v>
      </c>
    </row>
    <row r="25" spans="1:7" ht="15">
      <c r="A25" s="29" t="s">
        <v>342</v>
      </c>
      <c r="B25" s="3">
        <v>7890.489949999999</v>
      </c>
      <c r="C25" s="3">
        <v>8865.242680000003</v>
      </c>
      <c r="D25" s="3">
        <v>7801.1278299999985</v>
      </c>
      <c r="E25" s="3">
        <v>10526.222340000002</v>
      </c>
      <c r="F25" s="43">
        <f t="shared" si="0"/>
        <v>34.93205815087899</v>
      </c>
      <c r="G25" s="43">
        <f t="shared" si="1"/>
        <v>0.9441073582671208</v>
      </c>
    </row>
    <row r="26" spans="1:7" ht="15">
      <c r="A26" s="29" t="s">
        <v>242</v>
      </c>
      <c r="B26" s="3">
        <v>6475.127769999999</v>
      </c>
      <c r="C26" s="3">
        <v>7889.193570000003</v>
      </c>
      <c r="D26" s="3">
        <v>11213.538429999999</v>
      </c>
      <c r="E26" s="3">
        <v>8144.858559999999</v>
      </c>
      <c r="F26" s="43">
        <f t="shared" si="0"/>
        <v>-27.365847891422447</v>
      </c>
      <c r="G26" s="43">
        <f t="shared" si="1"/>
        <v>0.7305204707029723</v>
      </c>
    </row>
    <row r="27" spans="1:7" ht="15">
      <c r="A27" s="75" t="s">
        <v>46</v>
      </c>
      <c r="B27" s="3">
        <v>21478.723750000005</v>
      </c>
      <c r="C27" s="3">
        <v>-38847.10875999974</v>
      </c>
      <c r="D27" s="3">
        <v>90745.98182999925</v>
      </c>
      <c r="E27" s="3">
        <v>52734.32827999932</v>
      </c>
      <c r="F27" s="43">
        <f t="shared" si="0"/>
        <v>-41.88797430304937</v>
      </c>
      <c r="G27" s="43">
        <f t="shared" si="1"/>
        <v>4.729794389125669</v>
      </c>
    </row>
    <row r="28" spans="1:7" ht="15">
      <c r="A28" s="75"/>
      <c r="B28" s="3"/>
      <c r="C28" s="3"/>
      <c r="D28" s="3"/>
      <c r="E28" s="3"/>
      <c r="F28" s="43"/>
      <c r="G28" s="43"/>
    </row>
    <row r="29" spans="1:7" s="9" customFormat="1" ht="15">
      <c r="A29" s="164" t="s">
        <v>117</v>
      </c>
      <c r="B29" s="52">
        <f>SUM(B8:B27)</f>
        <v>973352.4674599996</v>
      </c>
      <c r="C29" s="52">
        <f>SUM(C8:C27)</f>
        <v>1077493.6379</v>
      </c>
      <c r="D29" s="52">
        <f>SUM(D8:D27)</f>
        <v>1007406.1673799999</v>
      </c>
      <c r="E29" s="52">
        <f>SUM(E8:E27)</f>
        <v>1114939.12719</v>
      </c>
      <c r="F29" s="73">
        <f>(E29/D29-1)*100</f>
        <v>10.67424076722352</v>
      </c>
      <c r="G29" s="73">
        <f>(E29/$E$29)*100</f>
        <v>100</v>
      </c>
    </row>
    <row r="30" spans="1:5" ht="15">
      <c r="A30" s="1" t="s">
        <v>172</v>
      </c>
      <c r="B30" s="3"/>
      <c r="C30" s="3"/>
      <c r="D30" s="3"/>
      <c r="E30" s="3"/>
    </row>
    <row r="31" spans="1:5" ht="15">
      <c r="A31" s="4" t="s">
        <v>0</v>
      </c>
      <c r="B31" s="3"/>
      <c r="C31" s="3"/>
      <c r="D31" s="3"/>
      <c r="E31" s="3"/>
    </row>
    <row r="34" spans="1:5" ht="15">
      <c r="A34" s="182"/>
      <c r="B34" s="3"/>
      <c r="C34" s="3"/>
      <c r="D34" s="3"/>
      <c r="E34" s="3"/>
    </row>
    <row r="35" spans="2:5" ht="15">
      <c r="B35" s="3"/>
      <c r="C35" s="3"/>
      <c r="D35" s="3"/>
      <c r="E35" s="3"/>
    </row>
  </sheetData>
  <sheetProtection/>
  <mergeCells count="10">
    <mergeCell ref="G6:G7"/>
    <mergeCell ref="A2:G2"/>
    <mergeCell ref="A3:G3"/>
    <mergeCell ref="A4:G4"/>
    <mergeCell ref="A6:A7"/>
    <mergeCell ref="F6:F7"/>
    <mergeCell ref="B6:B7"/>
    <mergeCell ref="C6:C7"/>
    <mergeCell ref="D6:D7"/>
    <mergeCell ref="E6:E7"/>
  </mergeCells>
  <printOptions/>
  <pageMargins left="0.75" right="0.44" top="1" bottom="1" header="0" footer="0"/>
  <pageSetup horizontalDpi="360" verticalDpi="36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H35"/>
  <sheetViews>
    <sheetView showGridLines="0" zoomScalePageLayoutView="0" workbookViewId="0" topLeftCell="A1">
      <selection activeCell="D10" sqref="D10"/>
    </sheetView>
  </sheetViews>
  <sheetFormatPr defaultColWidth="10.00390625" defaultRowHeight="12.75"/>
  <cols>
    <col min="1" max="1" width="7.875" style="163" customWidth="1"/>
    <col min="2" max="2" width="29.875" style="120" customWidth="1"/>
    <col min="3" max="6" width="10.75390625" style="120" customWidth="1"/>
    <col min="7" max="7" width="11.00390625" style="120" customWidth="1"/>
    <col min="8" max="8" width="13.50390625" style="120" customWidth="1"/>
    <col min="9" max="16384" width="10.00390625" style="120" customWidth="1"/>
  </cols>
  <sheetData>
    <row r="2" spans="1:8" ht="15" customHeight="1">
      <c r="A2" s="390" t="s">
        <v>423</v>
      </c>
      <c r="B2" s="390"/>
      <c r="C2" s="390"/>
      <c r="D2" s="390"/>
      <c r="E2" s="390"/>
      <c r="F2" s="390"/>
      <c r="G2" s="390"/>
      <c r="H2" s="390"/>
    </row>
    <row r="3" spans="1:8" ht="15" customHeight="1">
      <c r="A3" s="390" t="s">
        <v>422</v>
      </c>
      <c r="B3" s="390"/>
      <c r="C3" s="390"/>
      <c r="D3" s="390"/>
      <c r="E3" s="390"/>
      <c r="F3" s="390"/>
      <c r="G3" s="390"/>
      <c r="H3" s="390"/>
    </row>
    <row r="4" spans="1:8" ht="15" customHeight="1">
      <c r="A4" s="390" t="s">
        <v>8</v>
      </c>
      <c r="B4" s="390"/>
      <c r="C4" s="390"/>
      <c r="D4" s="390"/>
      <c r="E4" s="390"/>
      <c r="F4" s="390"/>
      <c r="G4" s="390"/>
      <c r="H4" s="390"/>
    </row>
    <row r="5" spans="1:8" ht="12.75" customHeight="1">
      <c r="A5" s="385" t="s">
        <v>159</v>
      </c>
      <c r="B5" s="377" t="s">
        <v>158</v>
      </c>
      <c r="C5" s="378">
        <v>2013</v>
      </c>
      <c r="D5" s="378">
        <v>2014</v>
      </c>
      <c r="E5" s="378">
        <v>2015</v>
      </c>
      <c r="F5" s="378">
        <v>2016</v>
      </c>
      <c r="G5" s="375" t="s">
        <v>7</v>
      </c>
      <c r="H5" s="379" t="s">
        <v>157</v>
      </c>
    </row>
    <row r="6" spans="1:8" ht="15">
      <c r="A6" s="385"/>
      <c r="B6" s="377"/>
      <c r="C6" s="378"/>
      <c r="D6" s="378"/>
      <c r="E6" s="378"/>
      <c r="F6" s="378"/>
      <c r="G6" s="375"/>
      <c r="H6" s="379"/>
    </row>
    <row r="7" spans="1:8" s="156" customFormat="1" ht="15.75" customHeight="1">
      <c r="A7" s="217" t="s">
        <v>81</v>
      </c>
      <c r="B7" s="165" t="s">
        <v>290</v>
      </c>
      <c r="C7" s="211"/>
      <c r="D7" s="211">
        <v>168.85826999999998</v>
      </c>
      <c r="E7" s="211">
        <v>9234.2734</v>
      </c>
      <c r="F7" s="211">
        <v>9801.54439</v>
      </c>
      <c r="G7" s="216">
        <f aca="true" t="shared" si="0" ref="G7:G13">(F7/E7-1)*100</f>
        <v>6.143103690215623</v>
      </c>
      <c r="H7" s="215">
        <f aca="true" t="shared" si="1" ref="H7:H15">(F7/$F$15)*100</f>
        <v>82.58839161951954</v>
      </c>
    </row>
    <row r="8" spans="1:8" s="156" customFormat="1" ht="15.75" customHeight="1">
      <c r="A8" s="217" t="s">
        <v>107</v>
      </c>
      <c r="B8" s="165" t="s">
        <v>292</v>
      </c>
      <c r="C8" s="211">
        <v>2155.37934</v>
      </c>
      <c r="D8" s="211">
        <v>1762.6216999999997</v>
      </c>
      <c r="E8" s="211">
        <v>1513.4665699999998</v>
      </c>
      <c r="F8" s="211">
        <v>1554.2273099999998</v>
      </c>
      <c r="G8" s="216">
        <f t="shared" si="0"/>
        <v>2.693203854512616</v>
      </c>
      <c r="H8" s="215">
        <f t="shared" si="1"/>
        <v>13.096011060766353</v>
      </c>
    </row>
    <row r="9" spans="1:8" s="156" customFormat="1" ht="15.75" customHeight="1">
      <c r="A9" s="217" t="s">
        <v>77</v>
      </c>
      <c r="B9" s="165" t="s">
        <v>293</v>
      </c>
      <c r="C9" s="211">
        <v>40.217940000000006</v>
      </c>
      <c r="D9" s="211">
        <v>80.40850999999999</v>
      </c>
      <c r="E9" s="211">
        <v>261.16638</v>
      </c>
      <c r="F9" s="211">
        <v>260.1132899999999</v>
      </c>
      <c r="G9" s="216">
        <f t="shared" si="0"/>
        <v>-0.4032257138151252</v>
      </c>
      <c r="H9" s="215">
        <f t="shared" si="1"/>
        <v>2.1917299361393443</v>
      </c>
    </row>
    <row r="10" spans="1:8" s="156" customFormat="1" ht="15.75" customHeight="1">
      <c r="A10" s="217" t="s">
        <v>87</v>
      </c>
      <c r="B10" s="165" t="s">
        <v>295</v>
      </c>
      <c r="C10" s="211">
        <v>16.24183</v>
      </c>
      <c r="D10" s="211">
        <v>19.811950000000003</v>
      </c>
      <c r="E10" s="211">
        <v>38.32607</v>
      </c>
      <c r="F10" s="211">
        <v>191.64671000000004</v>
      </c>
      <c r="G10" s="216">
        <f t="shared" si="0"/>
        <v>400.04268634900484</v>
      </c>
      <c r="H10" s="215">
        <f t="shared" si="1"/>
        <v>1.614826491447691</v>
      </c>
    </row>
    <row r="11" spans="1:8" s="156" customFormat="1" ht="15.75" customHeight="1">
      <c r="A11" s="217" t="s">
        <v>96</v>
      </c>
      <c r="B11" s="165" t="s">
        <v>291</v>
      </c>
      <c r="C11" s="211">
        <v>552.39407</v>
      </c>
      <c r="D11" s="211">
        <v>293.24771000000004</v>
      </c>
      <c r="E11" s="211">
        <v>1056.51143</v>
      </c>
      <c r="F11" s="211">
        <v>37.173989999999996</v>
      </c>
      <c r="G11" s="216">
        <f t="shared" si="0"/>
        <v>-96.48143986478216</v>
      </c>
      <c r="H11" s="215">
        <f t="shared" si="1"/>
        <v>0.3132302341366128</v>
      </c>
    </row>
    <row r="12" spans="1:8" ht="15.75" customHeight="1">
      <c r="A12" s="217" t="s">
        <v>71</v>
      </c>
      <c r="B12" s="165" t="s">
        <v>288</v>
      </c>
      <c r="C12" s="211">
        <v>55.82938</v>
      </c>
      <c r="D12" s="211">
        <v>23.757600000000004</v>
      </c>
      <c r="E12" s="211">
        <v>26.067790000000002</v>
      </c>
      <c r="F12" s="211">
        <v>13.94765</v>
      </c>
      <c r="G12" s="216">
        <f t="shared" si="0"/>
        <v>-46.49469709553438</v>
      </c>
      <c r="H12" s="215">
        <f t="shared" si="1"/>
        <v>0.11752372223577635</v>
      </c>
    </row>
    <row r="13" spans="1:8" ht="15">
      <c r="A13" s="217" t="s">
        <v>421</v>
      </c>
      <c r="B13" s="165" t="s">
        <v>287</v>
      </c>
      <c r="C13" s="211">
        <v>84.28696</v>
      </c>
      <c r="D13" s="211">
        <v>155.39035000000004</v>
      </c>
      <c r="E13" s="211">
        <v>64.39667999999999</v>
      </c>
      <c r="F13" s="211">
        <v>9.291049999999998</v>
      </c>
      <c r="G13" s="216">
        <f t="shared" si="0"/>
        <v>-85.57215993122627</v>
      </c>
      <c r="H13" s="215">
        <f t="shared" si="1"/>
        <v>0.07828693575467621</v>
      </c>
    </row>
    <row r="14" spans="1:8" ht="15">
      <c r="A14" s="217" t="s">
        <v>73</v>
      </c>
      <c r="B14" s="165" t="s">
        <v>289</v>
      </c>
      <c r="C14" s="211"/>
      <c r="D14" s="211"/>
      <c r="E14" s="211">
        <v>155.159</v>
      </c>
      <c r="F14" s="211"/>
      <c r="G14" s="216"/>
      <c r="H14" s="215">
        <f t="shared" si="1"/>
        <v>0</v>
      </c>
    </row>
    <row r="15" spans="1:8" ht="15">
      <c r="A15" s="187"/>
      <c r="B15" s="125" t="s">
        <v>117</v>
      </c>
      <c r="C15" s="124">
        <f>SUM(C7:C14)</f>
        <v>2904.34952</v>
      </c>
      <c r="D15" s="124">
        <f>SUM(D7:D14)</f>
        <v>2504.0960899999995</v>
      </c>
      <c r="E15" s="124">
        <f>SUM(E7:E14)</f>
        <v>12349.36732</v>
      </c>
      <c r="F15" s="124">
        <f>SUM(F7:F14)</f>
        <v>11867.944389999999</v>
      </c>
      <c r="G15" s="210">
        <f>(F15/E15-1)*100</f>
        <v>-3.8983610862422746</v>
      </c>
      <c r="H15" s="210">
        <f t="shared" si="1"/>
        <v>100</v>
      </c>
    </row>
    <row r="16" spans="1:2" ht="15">
      <c r="A16" s="214" t="s">
        <v>294</v>
      </c>
      <c r="B16" s="213"/>
    </row>
    <row r="17" spans="1:2" ht="15">
      <c r="A17" s="212" t="s">
        <v>0</v>
      </c>
      <c r="B17" s="212"/>
    </row>
    <row r="20" spans="3:6" ht="15">
      <c r="C20" s="122"/>
      <c r="D20" s="122"/>
      <c r="E20" s="122"/>
      <c r="F20" s="122"/>
    </row>
    <row r="21" spans="3:6" ht="15">
      <c r="C21" s="181"/>
      <c r="D21" s="181"/>
      <c r="E21" s="181"/>
      <c r="F21" s="181"/>
    </row>
    <row r="23" spans="1:2" ht="15">
      <c r="A23" s="133"/>
      <c r="B23" s="1"/>
    </row>
    <row r="24" spans="1:2" ht="15">
      <c r="A24" s="133"/>
      <c r="B24" s="1"/>
    </row>
    <row r="25" spans="1:2" ht="15">
      <c r="A25" s="133"/>
      <c r="B25" s="1"/>
    </row>
    <row r="26" spans="1:2" ht="15">
      <c r="A26" s="133"/>
      <c r="B26" s="1"/>
    </row>
    <row r="27" spans="1:2" ht="15">
      <c r="A27" s="133"/>
      <c r="B27" s="1"/>
    </row>
    <row r="28" spans="1:2" ht="15">
      <c r="A28" s="133"/>
      <c r="B28" s="1"/>
    </row>
    <row r="29" spans="1:2" ht="15">
      <c r="A29" s="92"/>
      <c r="B29" s="116"/>
    </row>
    <row r="30" spans="1:2" ht="15">
      <c r="A30" s="92"/>
      <c r="B30" s="116"/>
    </row>
    <row r="31" spans="1:2" ht="15">
      <c r="A31" s="92"/>
      <c r="B31" s="116"/>
    </row>
    <row r="32" spans="1:2" ht="15">
      <c r="A32" s="92"/>
      <c r="B32" s="116"/>
    </row>
    <row r="33" spans="1:2" ht="15">
      <c r="A33" s="92"/>
      <c r="B33" s="116"/>
    </row>
    <row r="34" spans="1:2" ht="15">
      <c r="A34" s="92"/>
      <c r="B34" s="116"/>
    </row>
    <row r="35" spans="1:2" ht="15">
      <c r="A35" s="133"/>
      <c r="B35" s="1"/>
    </row>
  </sheetData>
  <sheetProtection/>
  <mergeCells count="11">
    <mergeCell ref="F5:F6"/>
    <mergeCell ref="A2:H2"/>
    <mergeCell ref="A3:H3"/>
    <mergeCell ref="A4:H4"/>
    <mergeCell ref="A5:A6"/>
    <mergeCell ref="B5:B6"/>
    <mergeCell ref="G5:G6"/>
    <mergeCell ref="H5:H6"/>
    <mergeCell ref="C5:C6"/>
    <mergeCell ref="D5:D6"/>
    <mergeCell ref="E5:E6"/>
  </mergeCells>
  <printOptions horizontalCentered="1" verticalCentered="1"/>
  <pageMargins left="0.43" right="0.33" top="0.984251968503937" bottom="0.984251968503937" header="0" footer="0"/>
  <pageSetup horizontalDpi="600" verticalDpi="600" orientation="landscape" scale="90" r:id="rId1"/>
  <headerFooter alignWithMargins="0">
    <oddFooter>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2:H23"/>
  <sheetViews>
    <sheetView showGridLines="0" zoomScalePageLayoutView="0" workbookViewId="0" topLeftCell="A1">
      <selection activeCell="B11" sqref="B11"/>
    </sheetView>
  </sheetViews>
  <sheetFormatPr defaultColWidth="10.00390625" defaultRowHeight="12.75"/>
  <cols>
    <col min="1" max="1" width="7.875" style="163" customWidth="1"/>
    <col min="2" max="2" width="33.00390625" style="120" customWidth="1"/>
    <col min="3" max="6" width="11.25390625" style="120" customWidth="1"/>
    <col min="7" max="7" width="10.00390625" style="120" customWidth="1"/>
    <col min="8" max="8" width="14.125" style="120" customWidth="1"/>
    <col min="9" max="16384" width="10.00390625" style="120" customWidth="1"/>
  </cols>
  <sheetData>
    <row r="2" spans="1:8" ht="15" customHeight="1">
      <c r="A2" s="390" t="s">
        <v>425</v>
      </c>
      <c r="B2" s="390"/>
      <c r="C2" s="390"/>
      <c r="D2" s="390"/>
      <c r="E2" s="390"/>
      <c r="F2" s="390"/>
      <c r="G2" s="390"/>
      <c r="H2" s="390"/>
    </row>
    <row r="3" spans="1:8" ht="15" customHeight="1">
      <c r="A3" s="390" t="s">
        <v>424</v>
      </c>
      <c r="B3" s="390"/>
      <c r="C3" s="390"/>
      <c r="D3" s="390"/>
      <c r="E3" s="390"/>
      <c r="F3" s="390"/>
      <c r="G3" s="390"/>
      <c r="H3" s="390"/>
    </row>
    <row r="4" spans="1:8" ht="15" customHeight="1">
      <c r="A4" s="390" t="s">
        <v>162</v>
      </c>
      <c r="B4" s="390"/>
      <c r="C4" s="390"/>
      <c r="D4" s="390"/>
      <c r="E4" s="390"/>
      <c r="F4" s="390"/>
      <c r="G4" s="390"/>
      <c r="H4" s="390"/>
    </row>
    <row r="5" spans="1:8" ht="12.75" customHeight="1">
      <c r="A5" s="385" t="s">
        <v>159</v>
      </c>
      <c r="B5" s="377" t="s">
        <v>158</v>
      </c>
      <c r="C5" s="378">
        <v>2013</v>
      </c>
      <c r="D5" s="378">
        <v>2014</v>
      </c>
      <c r="E5" s="378">
        <v>2015</v>
      </c>
      <c r="F5" s="378">
        <v>2016</v>
      </c>
      <c r="G5" s="375" t="s">
        <v>7</v>
      </c>
      <c r="H5" s="379" t="s">
        <v>157</v>
      </c>
    </row>
    <row r="6" spans="1:8" ht="15">
      <c r="A6" s="385"/>
      <c r="B6" s="377"/>
      <c r="C6" s="378"/>
      <c r="D6" s="378"/>
      <c r="E6" s="378"/>
      <c r="F6" s="378"/>
      <c r="G6" s="375"/>
      <c r="H6" s="379"/>
    </row>
    <row r="7" spans="1:8" s="156" customFormat="1" ht="15.75" customHeight="1">
      <c r="A7" s="218" t="s">
        <v>81</v>
      </c>
      <c r="B7" s="218" t="s">
        <v>290</v>
      </c>
      <c r="C7" s="211">
        <v>0</v>
      </c>
      <c r="D7" s="211">
        <v>80.95</v>
      </c>
      <c r="E7" s="211">
        <v>5220.693</v>
      </c>
      <c r="F7" s="211">
        <v>5834.997</v>
      </c>
      <c r="G7" s="216">
        <f>(F7/E7-1)*100</f>
        <v>11.766713729384204</v>
      </c>
      <c r="H7" s="215">
        <f aca="true" t="shared" si="0" ref="H7:H15">(F7/$F$15)*100</f>
        <v>40.74732802837999</v>
      </c>
    </row>
    <row r="8" spans="1:8" s="156" customFormat="1" ht="15.75" customHeight="1">
      <c r="A8" s="218" t="s">
        <v>107</v>
      </c>
      <c r="B8" s="218" t="s">
        <v>292</v>
      </c>
      <c r="C8" s="211">
        <v>3917.339</v>
      </c>
      <c r="D8" s="211">
        <v>2962.498</v>
      </c>
      <c r="E8" s="211">
        <v>4463.921</v>
      </c>
      <c r="F8" s="211">
        <v>7648.374</v>
      </c>
      <c r="G8" s="216">
        <f>(F8/E8-1)*100</f>
        <v>71.33757519454306</v>
      </c>
      <c r="H8" s="215">
        <f t="shared" si="0"/>
        <v>53.410619450486905</v>
      </c>
    </row>
    <row r="9" spans="1:8" s="156" customFormat="1" ht="15.75" customHeight="1">
      <c r="A9" s="218" t="s">
        <v>77</v>
      </c>
      <c r="B9" s="218" t="s">
        <v>293</v>
      </c>
      <c r="C9" s="211">
        <v>49.996</v>
      </c>
      <c r="D9" s="211">
        <v>149.289</v>
      </c>
      <c r="E9" s="211">
        <v>655.185</v>
      </c>
      <c r="F9" s="211">
        <v>673.149</v>
      </c>
      <c r="G9" s="216">
        <f>(F9/E9-1)*100</f>
        <v>2.7418210123858255</v>
      </c>
      <c r="H9" s="215">
        <f t="shared" si="0"/>
        <v>4.70077758651392</v>
      </c>
    </row>
    <row r="10" spans="1:8" s="156" customFormat="1" ht="15.75" customHeight="1">
      <c r="A10" s="218" t="s">
        <v>87</v>
      </c>
      <c r="B10" s="218" t="s">
        <v>295</v>
      </c>
      <c r="C10" s="211">
        <v>34.856</v>
      </c>
      <c r="D10" s="211">
        <v>25.63</v>
      </c>
      <c r="E10" s="211">
        <v>48.869</v>
      </c>
      <c r="F10" s="211">
        <v>129.749</v>
      </c>
      <c r="G10" s="216">
        <f>(F10/E10-1)*100</f>
        <v>165.50369354805702</v>
      </c>
      <c r="H10" s="215">
        <f t="shared" si="0"/>
        <v>0.9060715994120092</v>
      </c>
    </row>
    <row r="11" spans="1:8" s="156" customFormat="1" ht="15.75" customHeight="1">
      <c r="A11" s="218" t="s">
        <v>96</v>
      </c>
      <c r="B11" s="218" t="s">
        <v>291</v>
      </c>
      <c r="C11" s="211">
        <v>401.003</v>
      </c>
      <c r="D11" s="211">
        <v>132.859</v>
      </c>
      <c r="E11" s="211">
        <v>672</v>
      </c>
      <c r="F11" s="211">
        <v>3.08</v>
      </c>
      <c r="G11" s="216"/>
      <c r="H11" s="215">
        <f t="shared" si="0"/>
        <v>0.021508454987622168</v>
      </c>
    </row>
    <row r="12" spans="1:8" s="156" customFormat="1" ht="15">
      <c r="A12" s="218" t="s">
        <v>71</v>
      </c>
      <c r="B12" s="142" t="s">
        <v>288</v>
      </c>
      <c r="C12" s="211">
        <v>54.099</v>
      </c>
      <c r="D12" s="211">
        <v>20.035</v>
      </c>
      <c r="E12" s="211">
        <v>43.155</v>
      </c>
      <c r="F12" s="211">
        <v>28.002</v>
      </c>
      <c r="G12" s="216">
        <f>(F12/E12-1)*100</f>
        <v>-35.1129648939868</v>
      </c>
      <c r="H12" s="215">
        <f t="shared" si="0"/>
        <v>0.19554537550759604</v>
      </c>
    </row>
    <row r="13" spans="1:8" s="156" customFormat="1" ht="15.75" customHeight="1">
      <c r="A13" s="218" t="s">
        <v>421</v>
      </c>
      <c r="B13" s="218" t="s">
        <v>287</v>
      </c>
      <c r="C13" s="211">
        <v>18.051</v>
      </c>
      <c r="D13" s="211">
        <v>52.116</v>
      </c>
      <c r="E13" s="211">
        <v>18.52</v>
      </c>
      <c r="F13" s="211">
        <v>2.599</v>
      </c>
      <c r="G13" s="216">
        <f>(F13/E13-1)*100</f>
        <v>-85.96652267818574</v>
      </c>
      <c r="H13" s="215">
        <f t="shared" si="0"/>
        <v>0.018149504711957795</v>
      </c>
    </row>
    <row r="14" spans="1:8" s="156" customFormat="1" ht="15.75" customHeight="1">
      <c r="A14" s="218" t="s">
        <v>73</v>
      </c>
      <c r="B14" s="218" t="s">
        <v>289</v>
      </c>
      <c r="C14" s="211">
        <v>0</v>
      </c>
      <c r="D14" s="211">
        <v>0</v>
      </c>
      <c r="E14" s="211">
        <v>99.913</v>
      </c>
      <c r="F14" s="211">
        <v>0</v>
      </c>
      <c r="G14" s="216">
        <f>(F14/E14-1)*100</f>
        <v>-100</v>
      </c>
      <c r="H14" s="215">
        <f t="shared" si="0"/>
        <v>0</v>
      </c>
    </row>
    <row r="15" spans="1:8" s="156" customFormat="1" ht="15.75" customHeight="1">
      <c r="A15" s="187"/>
      <c r="B15" s="125" t="s">
        <v>117</v>
      </c>
      <c r="C15" s="124">
        <f>SUM(C7:C14)</f>
        <v>4475.344000000001</v>
      </c>
      <c r="D15" s="124">
        <f>SUM(D7:D14)</f>
        <v>3423.377</v>
      </c>
      <c r="E15" s="124">
        <f>SUM(E7:E14)</f>
        <v>11222.256000000003</v>
      </c>
      <c r="F15" s="124">
        <f>SUM(F7:F14)</f>
        <v>14319.949999999999</v>
      </c>
      <c r="G15" s="210">
        <f>(F15/E15-1)*100</f>
        <v>27.60313077869543</v>
      </c>
      <c r="H15" s="210">
        <f t="shared" si="0"/>
        <v>100</v>
      </c>
    </row>
    <row r="16" spans="1:2" ht="15.75" customHeight="1">
      <c r="A16" s="213" t="s">
        <v>294</v>
      </c>
      <c r="B16" s="213"/>
    </row>
    <row r="17" spans="1:2" ht="15">
      <c r="A17" s="401" t="s">
        <v>0</v>
      </c>
      <c r="B17" s="401"/>
    </row>
    <row r="18" ht="15">
      <c r="A18" s="120"/>
    </row>
    <row r="22" spans="3:7" ht="15">
      <c r="C22" s="169"/>
      <c r="D22" s="169"/>
      <c r="E22" s="169"/>
      <c r="F22" s="169"/>
      <c r="G22" s="169"/>
    </row>
    <row r="23" spans="3:7" ht="15">
      <c r="C23" s="169"/>
      <c r="D23" s="169"/>
      <c r="E23" s="169"/>
      <c r="F23" s="169"/>
      <c r="G23" s="169"/>
    </row>
  </sheetData>
  <sheetProtection/>
  <mergeCells count="12">
    <mergeCell ref="E5:E6"/>
    <mergeCell ref="F5:F6"/>
    <mergeCell ref="A17:B17"/>
    <mergeCell ref="A2:H2"/>
    <mergeCell ref="A3:H3"/>
    <mergeCell ref="A4:H4"/>
    <mergeCell ref="A5:A6"/>
    <mergeCell ref="B5:B6"/>
    <mergeCell ref="G5:G6"/>
    <mergeCell ref="H5:H6"/>
    <mergeCell ref="C5:C6"/>
    <mergeCell ref="D5:D6"/>
  </mergeCells>
  <printOptions horizontalCentered="1" verticalCentered="1"/>
  <pageMargins left="0.43" right="0.33" top="0.984251968503937" bottom="0.984251968503937" header="0" footer="0"/>
  <pageSetup horizontalDpi="600" verticalDpi="600" orientation="landscape" scale="90" r:id="rId1"/>
  <headerFooter alignWithMargins="0">
    <oddFooter>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="95" zoomScaleNormal="95" zoomScalePageLayoutView="0" workbookViewId="0" topLeftCell="A1">
      <selection activeCell="B16" sqref="B16"/>
    </sheetView>
  </sheetViews>
  <sheetFormatPr defaultColWidth="10.00390625" defaultRowHeight="12.75"/>
  <cols>
    <col min="1" max="1" width="8.00390625" style="163" customWidth="1"/>
    <col min="2" max="2" width="40.875" style="120" customWidth="1"/>
    <col min="3" max="6" width="12.375" style="120" customWidth="1"/>
    <col min="7" max="7" width="11.75390625" style="120" customWidth="1"/>
    <col min="8" max="8" width="14.50390625" style="120" customWidth="1"/>
    <col min="9" max="16384" width="10.00390625" style="120" customWidth="1"/>
  </cols>
  <sheetData>
    <row r="1" spans="1:8" ht="15">
      <c r="A1" s="390" t="s">
        <v>431</v>
      </c>
      <c r="B1" s="390"/>
      <c r="C1" s="390"/>
      <c r="D1" s="390"/>
      <c r="E1" s="390"/>
      <c r="F1" s="390"/>
      <c r="G1" s="390"/>
      <c r="H1" s="390"/>
    </row>
    <row r="2" spans="1:8" ht="15">
      <c r="A2" s="390" t="s">
        <v>430</v>
      </c>
      <c r="B2" s="390"/>
      <c r="C2" s="390"/>
      <c r="D2" s="390"/>
      <c r="E2" s="390"/>
      <c r="F2" s="390"/>
      <c r="G2" s="390"/>
      <c r="H2" s="390"/>
    </row>
    <row r="3" spans="1:8" ht="15">
      <c r="A3" s="390" t="s">
        <v>8</v>
      </c>
      <c r="B3" s="390"/>
      <c r="C3" s="390"/>
      <c r="D3" s="390"/>
      <c r="E3" s="390"/>
      <c r="F3" s="390"/>
      <c r="G3" s="390"/>
      <c r="H3" s="390"/>
    </row>
    <row r="4" spans="1:8" ht="12.75" customHeight="1">
      <c r="A4" s="385" t="s">
        <v>159</v>
      </c>
      <c r="B4" s="377" t="s">
        <v>158</v>
      </c>
      <c r="C4" s="378">
        <v>2013</v>
      </c>
      <c r="D4" s="378">
        <v>2014</v>
      </c>
      <c r="E4" s="378">
        <v>2015</v>
      </c>
      <c r="F4" s="378">
        <v>2016</v>
      </c>
      <c r="G4" s="375" t="s">
        <v>7</v>
      </c>
      <c r="H4" s="379" t="s">
        <v>157</v>
      </c>
    </row>
    <row r="5" spans="1:8" ht="15">
      <c r="A5" s="385"/>
      <c r="B5" s="377"/>
      <c r="C5" s="378"/>
      <c r="D5" s="378"/>
      <c r="E5" s="378"/>
      <c r="F5" s="378"/>
      <c r="G5" s="375"/>
      <c r="H5" s="379"/>
    </row>
    <row r="6" spans="1:8" ht="14.25" customHeight="1">
      <c r="A6" s="167" t="s">
        <v>75</v>
      </c>
      <c r="B6" s="165" t="s">
        <v>428</v>
      </c>
      <c r="C6" s="211">
        <v>94283.92302999998</v>
      </c>
      <c r="D6" s="211">
        <v>93952.01043999995</v>
      </c>
      <c r="E6" s="211">
        <v>91830.13864999996</v>
      </c>
      <c r="F6" s="211">
        <v>82895.70189999996</v>
      </c>
      <c r="G6" s="216">
        <f aca="true" t="shared" si="0" ref="G6:G16">(F6/E6-1)*100</f>
        <v>-9.729307699351942</v>
      </c>
      <c r="H6" s="215">
        <f aca="true" t="shared" si="1" ref="H6:H16">(F6/$F$18)*100</f>
        <v>29.593439571921014</v>
      </c>
    </row>
    <row r="7" spans="1:8" ht="14.25" customHeight="1">
      <c r="A7" s="167" t="s">
        <v>90</v>
      </c>
      <c r="B7" s="165" t="s">
        <v>304</v>
      </c>
      <c r="C7" s="211">
        <v>89054.71993999995</v>
      </c>
      <c r="D7" s="211">
        <v>72216.30228000002</v>
      </c>
      <c r="E7" s="211">
        <v>67106.41891000002</v>
      </c>
      <c r="F7" s="211">
        <v>64108.08043</v>
      </c>
      <c r="G7" s="216">
        <f t="shared" si="0"/>
        <v>-4.468035291856731</v>
      </c>
      <c r="H7" s="215">
        <f t="shared" si="1"/>
        <v>22.886332593765736</v>
      </c>
    </row>
    <row r="8" spans="1:8" ht="14.25" customHeight="1">
      <c r="A8" s="167" t="s">
        <v>110</v>
      </c>
      <c r="B8" s="165" t="s">
        <v>327</v>
      </c>
      <c r="C8" s="211">
        <v>77419.45751000004</v>
      </c>
      <c r="D8" s="211">
        <v>86848.43797999999</v>
      </c>
      <c r="E8" s="211">
        <v>78371.35313999999</v>
      </c>
      <c r="F8" s="211">
        <v>54154.063020000016</v>
      </c>
      <c r="G8" s="216">
        <f t="shared" si="0"/>
        <v>-30.900691578897465</v>
      </c>
      <c r="H8" s="215">
        <f t="shared" si="1"/>
        <v>19.332787524854457</v>
      </c>
    </row>
    <row r="9" spans="1:8" ht="14.25" customHeight="1">
      <c r="A9" s="167" t="s">
        <v>83</v>
      </c>
      <c r="B9" s="165" t="s">
        <v>300</v>
      </c>
      <c r="C9" s="211">
        <v>25098.530870000006</v>
      </c>
      <c r="D9" s="211">
        <v>26847.424139999985</v>
      </c>
      <c r="E9" s="211">
        <v>36746.31124</v>
      </c>
      <c r="F9" s="211">
        <v>22036.826390000002</v>
      </c>
      <c r="G9" s="216">
        <f t="shared" si="0"/>
        <v>-40.02982708639355</v>
      </c>
      <c r="H9" s="215">
        <f t="shared" si="1"/>
        <v>7.867060356350993</v>
      </c>
    </row>
    <row r="10" spans="1:8" ht="14.25" customHeight="1">
      <c r="A10" s="167" t="s">
        <v>72</v>
      </c>
      <c r="B10" s="165" t="s">
        <v>301</v>
      </c>
      <c r="C10" s="211">
        <v>20379.336359999994</v>
      </c>
      <c r="D10" s="211">
        <v>22576.29499</v>
      </c>
      <c r="E10" s="211">
        <v>20934.26117</v>
      </c>
      <c r="F10" s="211">
        <v>17624.43394999999</v>
      </c>
      <c r="G10" s="216">
        <f t="shared" si="0"/>
        <v>-15.810575750068423</v>
      </c>
      <c r="H10" s="215">
        <f t="shared" si="1"/>
        <v>6.29185360801726</v>
      </c>
    </row>
    <row r="11" spans="1:8" ht="14.25" customHeight="1">
      <c r="A11" s="167" t="s">
        <v>67</v>
      </c>
      <c r="B11" s="165" t="s">
        <v>429</v>
      </c>
      <c r="C11" s="211">
        <v>0</v>
      </c>
      <c r="D11" s="211">
        <v>0</v>
      </c>
      <c r="E11" s="211">
        <v>7193.100420000001</v>
      </c>
      <c r="F11" s="211">
        <v>9684.96459</v>
      </c>
      <c r="G11" s="216">
        <f t="shared" si="0"/>
        <v>34.64242154984398</v>
      </c>
      <c r="H11" s="215">
        <f t="shared" si="1"/>
        <v>3.457494270283269</v>
      </c>
    </row>
    <row r="12" spans="1:8" ht="14.25" customHeight="1">
      <c r="A12" s="167" t="s">
        <v>74</v>
      </c>
      <c r="B12" s="165" t="s">
        <v>302</v>
      </c>
      <c r="C12" s="211">
        <v>8894.472970000003</v>
      </c>
      <c r="D12" s="211">
        <v>8978.232440000002</v>
      </c>
      <c r="E12" s="211">
        <v>9292.411939999995</v>
      </c>
      <c r="F12" s="211">
        <v>9567.284720000007</v>
      </c>
      <c r="G12" s="216">
        <f t="shared" si="0"/>
        <v>2.958034811358279</v>
      </c>
      <c r="H12" s="215">
        <f t="shared" si="1"/>
        <v>3.415483019496378</v>
      </c>
    </row>
    <row r="13" spans="1:8" ht="14.25" customHeight="1">
      <c r="A13" s="167" t="s">
        <v>76</v>
      </c>
      <c r="B13" s="165" t="s">
        <v>427</v>
      </c>
      <c r="C13" s="211">
        <v>5735.675369999999</v>
      </c>
      <c r="D13" s="211">
        <v>5402.527340000001</v>
      </c>
      <c r="E13" s="211">
        <v>5809.946759999998</v>
      </c>
      <c r="F13" s="211">
        <v>7529.249179999996</v>
      </c>
      <c r="G13" s="216">
        <f t="shared" si="0"/>
        <v>29.59239543874923</v>
      </c>
      <c r="H13" s="215">
        <f t="shared" si="1"/>
        <v>2.6879123467590285</v>
      </c>
    </row>
    <row r="14" spans="1:8" ht="14.25" customHeight="1">
      <c r="A14" s="167" t="s">
        <v>69</v>
      </c>
      <c r="B14" s="165" t="s">
        <v>426</v>
      </c>
      <c r="C14" s="211">
        <v>2361.500720000001</v>
      </c>
      <c r="D14" s="211">
        <v>3536.353749999999</v>
      </c>
      <c r="E14" s="211">
        <v>4116.765990000001</v>
      </c>
      <c r="F14" s="211">
        <v>3804.422590000001</v>
      </c>
      <c r="G14" s="216">
        <f t="shared" si="0"/>
        <v>-7.587106013766887</v>
      </c>
      <c r="H14" s="215">
        <f t="shared" si="1"/>
        <v>1.3581639028647434</v>
      </c>
    </row>
    <row r="15" spans="1:8" ht="14.25" customHeight="1">
      <c r="A15" s="167" t="s">
        <v>80</v>
      </c>
      <c r="B15" s="165" t="s">
        <v>687</v>
      </c>
      <c r="C15" s="211">
        <v>3062.86335</v>
      </c>
      <c r="D15" s="211">
        <v>3270.375850000004</v>
      </c>
      <c r="E15" s="211">
        <v>3177.2637600000003</v>
      </c>
      <c r="F15" s="211">
        <v>3422.9799000000003</v>
      </c>
      <c r="G15" s="216">
        <f t="shared" si="0"/>
        <v>7.733577019743554</v>
      </c>
      <c r="H15" s="215">
        <f t="shared" si="1"/>
        <v>1.2219903626456934</v>
      </c>
    </row>
    <row r="16" spans="1:8" ht="14.25" customHeight="1">
      <c r="A16" s="165"/>
      <c r="B16" s="165" t="s">
        <v>46</v>
      </c>
      <c r="C16" s="211">
        <v>7451.815350000048</v>
      </c>
      <c r="D16" s="211">
        <v>9597.482330000028</v>
      </c>
      <c r="E16" s="211">
        <v>4560.630810000002</v>
      </c>
      <c r="F16" s="211">
        <v>5287.1239100001985</v>
      </c>
      <c r="G16" s="216">
        <f t="shared" si="0"/>
        <v>15.929662589816074</v>
      </c>
      <c r="H16" s="215">
        <f t="shared" si="1"/>
        <v>1.8874824430414734</v>
      </c>
    </row>
    <row r="17" spans="1:8" ht="7.5" customHeight="1">
      <c r="A17" s="165"/>
      <c r="B17" s="165"/>
      <c r="C17" s="211"/>
      <c r="D17" s="211"/>
      <c r="E17" s="211"/>
      <c r="F17" s="211"/>
      <c r="G17" s="216"/>
      <c r="H17" s="215"/>
    </row>
    <row r="18" spans="1:8" ht="14.25" customHeight="1">
      <c r="A18" s="187"/>
      <c r="B18" s="125" t="s">
        <v>117</v>
      </c>
      <c r="C18" s="124">
        <f>SUM(C6:C17)</f>
        <v>333742.29547000007</v>
      </c>
      <c r="D18" s="124">
        <f>SUM(D6:D17)</f>
        <v>333225.44153999997</v>
      </c>
      <c r="E18" s="124">
        <f>SUM(E6:E17)</f>
        <v>329138.60279</v>
      </c>
      <c r="F18" s="124">
        <f>SUM(F6:F17)</f>
        <v>280115.13058000006</v>
      </c>
      <c r="G18" s="210">
        <f>(F18/E18-1)*100</f>
        <v>-14.894476610900098</v>
      </c>
      <c r="H18" s="210">
        <f>(F18/$F$18)*100</f>
        <v>100</v>
      </c>
    </row>
    <row r="19" spans="1:6" ht="15">
      <c r="A19" s="213" t="s">
        <v>308</v>
      </c>
      <c r="B19" s="213"/>
      <c r="C19" s="181"/>
      <c r="D19" s="181"/>
      <c r="E19" s="181"/>
      <c r="F19" s="181"/>
    </row>
    <row r="20" spans="1:6" ht="15">
      <c r="A20" s="394" t="s">
        <v>0</v>
      </c>
      <c r="B20" s="394"/>
      <c r="C20" s="219"/>
      <c r="D20" s="219"/>
      <c r="E20" s="219"/>
      <c r="F20" s="219"/>
    </row>
  </sheetData>
  <sheetProtection/>
  <mergeCells count="12">
    <mergeCell ref="E4:E5"/>
    <mergeCell ref="F4:F5"/>
    <mergeCell ref="A20:B20"/>
    <mergeCell ref="A1:H1"/>
    <mergeCell ref="A2:H2"/>
    <mergeCell ref="A3:H3"/>
    <mergeCell ref="A4:A5"/>
    <mergeCell ref="B4:B5"/>
    <mergeCell ref="G4:G5"/>
    <mergeCell ref="H4:H5"/>
    <mergeCell ref="C4:C5"/>
    <mergeCell ref="D4:D5"/>
  </mergeCells>
  <printOptions horizontalCentered="1" verticalCentered="1"/>
  <pageMargins left="0.43" right="0.33" top="0.41" bottom="0.27" header="0" footer="0"/>
  <pageSetup horizontalDpi="600" verticalDpi="600" orientation="landscape" scale="85" r:id="rId1"/>
  <headerFooter alignWithMargins="0">
    <oddFooter>&amp;R&amp;D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3:K18"/>
  <sheetViews>
    <sheetView showGridLines="0" zoomScalePageLayoutView="0" workbookViewId="0" topLeftCell="A1">
      <selection activeCell="C14" sqref="C14"/>
    </sheetView>
  </sheetViews>
  <sheetFormatPr defaultColWidth="11.00390625" defaultRowHeight="12.75"/>
  <cols>
    <col min="1" max="1" width="14.875" style="29" bestFit="1" customWidth="1"/>
    <col min="2" max="2" width="11.00390625" style="29" customWidth="1"/>
    <col min="3" max="3" width="11.375" style="29" customWidth="1"/>
    <col min="4" max="4" width="1.4921875" style="29" customWidth="1"/>
    <col min="5" max="5" width="12.375" style="29" customWidth="1"/>
    <col min="6" max="6" width="13.25390625" style="29" customWidth="1"/>
    <col min="7" max="7" width="1.25" style="29" customWidth="1"/>
    <col min="8" max="8" width="11.75390625" style="29" customWidth="1"/>
    <col min="9" max="9" width="13.125" style="29" customWidth="1"/>
    <col min="10" max="10" width="15.25390625" style="29" customWidth="1"/>
    <col min="11" max="11" width="11.25390625" style="29" customWidth="1"/>
    <col min="12" max="16384" width="11.00390625" style="29" customWidth="1"/>
  </cols>
  <sheetData>
    <row r="3" spans="1:11" ht="15">
      <c r="A3" s="402" t="s">
        <v>441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</row>
    <row r="4" spans="1:11" ht="15">
      <c r="A4" s="403" t="s">
        <v>440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</row>
    <row r="5" spans="1:11" ht="15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</row>
    <row r="6" spans="1:11" ht="15">
      <c r="A6" s="35"/>
      <c r="B6" s="405" t="s">
        <v>27</v>
      </c>
      <c r="C6" s="405"/>
      <c r="D6" s="35"/>
      <c r="E6" s="405" t="s">
        <v>439</v>
      </c>
      <c r="F6" s="405"/>
      <c r="G6" s="35"/>
      <c r="H6" s="405" t="s">
        <v>438</v>
      </c>
      <c r="I6" s="405"/>
      <c r="J6" s="35" t="s">
        <v>437</v>
      </c>
      <c r="K6" s="35" t="s">
        <v>117</v>
      </c>
    </row>
    <row r="7" spans="1:11" s="1" customFormat="1" ht="16.5" customHeight="1">
      <c r="A7" s="35" t="s">
        <v>50</v>
      </c>
      <c r="B7" s="35" t="s">
        <v>435</v>
      </c>
      <c r="C7" s="35" t="s">
        <v>436</v>
      </c>
      <c r="D7" s="35"/>
      <c r="E7" s="35" t="s">
        <v>435</v>
      </c>
      <c r="F7" s="35" t="s">
        <v>436</v>
      </c>
      <c r="G7" s="35"/>
      <c r="H7" s="35" t="s">
        <v>435</v>
      </c>
      <c r="I7" s="35" t="s">
        <v>436</v>
      </c>
      <c r="J7" s="35" t="s">
        <v>435</v>
      </c>
      <c r="K7" s="35" t="s">
        <v>435</v>
      </c>
    </row>
    <row r="8" spans="1:11" ht="15.75" customHeight="1" hidden="1">
      <c r="A8" s="228">
        <v>2006</v>
      </c>
      <c r="B8" s="228">
        <v>295</v>
      </c>
      <c r="C8" s="228">
        <v>656</v>
      </c>
      <c r="D8" s="228"/>
      <c r="E8" s="228">
        <v>160</v>
      </c>
      <c r="F8" s="228">
        <v>94</v>
      </c>
      <c r="G8" s="228"/>
      <c r="H8" s="228">
        <v>293</v>
      </c>
      <c r="I8" s="228">
        <v>204</v>
      </c>
      <c r="J8" s="227">
        <v>107</v>
      </c>
      <c r="K8" s="226">
        <v>855</v>
      </c>
    </row>
    <row r="9" spans="1:11" s="1" customFormat="1" ht="15.75" customHeight="1" hidden="1">
      <c r="A9" s="225">
        <v>2007</v>
      </c>
      <c r="B9" s="225">
        <v>318</v>
      </c>
      <c r="C9" s="225">
        <v>688</v>
      </c>
      <c r="D9" s="225"/>
      <c r="E9" s="225">
        <v>166</v>
      </c>
      <c r="F9" s="225">
        <v>87</v>
      </c>
      <c r="G9" s="225"/>
      <c r="H9" s="225">
        <v>309</v>
      </c>
      <c r="I9" s="225">
        <v>207</v>
      </c>
      <c r="J9" s="223">
        <v>92</v>
      </c>
      <c r="K9" s="223">
        <v>885</v>
      </c>
    </row>
    <row r="10" spans="1:11" s="1" customFormat="1" ht="15.75" customHeight="1" hidden="1">
      <c r="A10" s="225">
        <v>2008</v>
      </c>
      <c r="B10" s="225">
        <v>336</v>
      </c>
      <c r="C10" s="225">
        <v>704</v>
      </c>
      <c r="D10" s="225"/>
      <c r="E10" s="225">
        <v>167</v>
      </c>
      <c r="F10" s="225">
        <v>82</v>
      </c>
      <c r="G10" s="225"/>
      <c r="H10" s="225">
        <v>347</v>
      </c>
      <c r="I10" s="225">
        <v>211</v>
      </c>
      <c r="J10" s="225">
        <v>90</v>
      </c>
      <c r="K10" s="225">
        <v>940</v>
      </c>
    </row>
    <row r="11" spans="1:11" s="1" customFormat="1" ht="15.75" customHeight="1" hidden="1">
      <c r="A11" s="225">
        <v>2011</v>
      </c>
      <c r="B11" s="224" t="e">
        <f>+#REF!</f>
        <v>#REF!</v>
      </c>
      <c r="C11" s="224" t="e">
        <f>+#REF!</f>
        <v>#REF!</v>
      </c>
      <c r="D11" s="224"/>
      <c r="E11" s="224" t="e">
        <f>+#REF!</f>
        <v>#REF!</v>
      </c>
      <c r="F11" s="224" t="e">
        <f>+#REF!</f>
        <v>#REF!</v>
      </c>
      <c r="G11" s="224"/>
      <c r="H11" s="224" t="e">
        <f>+#REF!</f>
        <v>#REF!</v>
      </c>
      <c r="I11" s="224" t="e">
        <f>+#REF!</f>
        <v>#REF!</v>
      </c>
      <c r="J11" s="224" t="e">
        <f>+#REF!</f>
        <v>#REF!</v>
      </c>
      <c r="K11" s="223" t="e">
        <f>+J11+H11+E11+B11</f>
        <v>#REF!</v>
      </c>
    </row>
    <row r="12" spans="1:11" s="1" customFormat="1" ht="15.75" customHeight="1">
      <c r="A12" s="34">
        <v>2013</v>
      </c>
      <c r="B12" s="221">
        <v>323</v>
      </c>
      <c r="C12" s="221">
        <v>699</v>
      </c>
      <c r="D12" s="221"/>
      <c r="E12" s="221">
        <v>156</v>
      </c>
      <c r="F12" s="221">
        <v>78</v>
      </c>
      <c r="G12" s="222"/>
      <c r="H12" s="221">
        <v>348</v>
      </c>
      <c r="I12" s="221">
        <v>221</v>
      </c>
      <c r="J12" s="221">
        <v>101</v>
      </c>
      <c r="K12" s="221">
        <v>928</v>
      </c>
    </row>
    <row r="13" spans="1:11" s="1" customFormat="1" ht="15.75" customHeight="1">
      <c r="A13" s="34">
        <v>2014</v>
      </c>
      <c r="B13" s="221">
        <v>320</v>
      </c>
      <c r="C13" s="221">
        <v>681</v>
      </c>
      <c r="D13" s="221"/>
      <c r="E13" s="221">
        <v>155</v>
      </c>
      <c r="F13" s="221">
        <v>65</v>
      </c>
      <c r="G13" s="222"/>
      <c r="H13" s="221">
        <v>332</v>
      </c>
      <c r="I13" s="221">
        <v>251</v>
      </c>
      <c r="J13" s="221">
        <v>91</v>
      </c>
      <c r="K13" s="221">
        <v>898</v>
      </c>
    </row>
    <row r="14" spans="1:11" s="1" customFormat="1" ht="15.75" customHeight="1">
      <c r="A14" s="34">
        <v>2015</v>
      </c>
      <c r="B14" s="221">
        <v>326</v>
      </c>
      <c r="C14" s="221">
        <v>656</v>
      </c>
      <c r="D14" s="221"/>
      <c r="E14" s="221">
        <v>139</v>
      </c>
      <c r="F14" s="221">
        <v>67</v>
      </c>
      <c r="G14" s="222"/>
      <c r="H14" s="221">
        <v>344</v>
      </c>
      <c r="I14" s="221">
        <v>261</v>
      </c>
      <c r="J14" s="221">
        <v>99</v>
      </c>
      <c r="K14" s="221">
        <v>908</v>
      </c>
    </row>
    <row r="15" spans="1:11" s="48" customFormat="1" ht="15.75" customHeight="1">
      <c r="A15" s="33">
        <v>2016</v>
      </c>
      <c r="B15" s="33">
        <v>323</v>
      </c>
      <c r="C15" s="33">
        <v>631</v>
      </c>
      <c r="D15" s="33"/>
      <c r="E15" s="33">
        <v>135</v>
      </c>
      <c r="F15" s="33">
        <v>56</v>
      </c>
      <c r="G15" s="220"/>
      <c r="H15" s="33">
        <v>340</v>
      </c>
      <c r="I15" s="33">
        <v>254</v>
      </c>
      <c r="J15" s="33">
        <v>93</v>
      </c>
      <c r="K15" s="33">
        <v>891</v>
      </c>
    </row>
    <row r="16" spans="1:11" ht="34.5" customHeight="1">
      <c r="A16" s="404" t="s">
        <v>434</v>
      </c>
      <c r="B16" s="404"/>
      <c r="C16" s="404"/>
      <c r="D16" s="404"/>
      <c r="E16" s="404"/>
      <c r="F16" s="404"/>
      <c r="G16" s="404"/>
      <c r="H16" s="404"/>
      <c r="I16" s="404"/>
      <c r="J16" s="404"/>
      <c r="K16" s="404"/>
    </row>
    <row r="17" ht="15">
      <c r="A17" s="4" t="s">
        <v>433</v>
      </c>
    </row>
    <row r="18" ht="15">
      <c r="A18" s="4" t="s">
        <v>432</v>
      </c>
    </row>
  </sheetData>
  <sheetProtection/>
  <mergeCells count="7">
    <mergeCell ref="A3:K3"/>
    <mergeCell ref="A4:K4"/>
    <mergeCell ref="A5:K5"/>
    <mergeCell ref="A16:K16"/>
    <mergeCell ref="B6:C6"/>
    <mergeCell ref="E6:F6"/>
    <mergeCell ref="H6:I6"/>
  </mergeCells>
  <printOptions/>
  <pageMargins left="0.75" right="0.75" top="1" bottom="1" header="0" footer="0"/>
  <pageSetup horizontalDpi="360" verticalDpi="36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E6" sqref="E6"/>
    </sheetView>
  </sheetViews>
  <sheetFormatPr defaultColWidth="11.00390625" defaultRowHeight="12.75"/>
  <cols>
    <col min="1" max="1" width="14.875" style="29" bestFit="1" customWidth="1"/>
    <col min="2" max="4" width="13.75390625" style="29" customWidth="1"/>
    <col min="5" max="5" width="15.125" style="29" customWidth="1"/>
    <col min="6" max="6" width="13.75390625" style="29" customWidth="1"/>
    <col min="7" max="16384" width="11.00390625" style="29" customWidth="1"/>
  </cols>
  <sheetData>
    <row r="1" spans="1:6" ht="15">
      <c r="A1" s="402" t="s">
        <v>447</v>
      </c>
      <c r="B1" s="402"/>
      <c r="C1" s="402"/>
      <c r="D1" s="402"/>
      <c r="E1" s="402"/>
      <c r="F1" s="402"/>
    </row>
    <row r="2" spans="1:6" ht="15">
      <c r="A2" s="403" t="s">
        <v>446</v>
      </c>
      <c r="B2" s="403"/>
      <c r="C2" s="403"/>
      <c r="D2" s="403"/>
      <c r="E2" s="403"/>
      <c r="F2" s="403"/>
    </row>
    <row r="3" spans="1:6" ht="15">
      <c r="A3" s="403"/>
      <c r="B3" s="403"/>
      <c r="C3" s="403"/>
      <c r="D3" s="403"/>
      <c r="E3" s="403"/>
      <c r="F3" s="403"/>
    </row>
    <row r="4" spans="1:6" ht="30">
      <c r="A4" s="35" t="s">
        <v>50</v>
      </c>
      <c r="B4" s="35" t="s">
        <v>27</v>
      </c>
      <c r="C4" s="35" t="s">
        <v>439</v>
      </c>
      <c r="D4" s="35" t="s">
        <v>438</v>
      </c>
      <c r="E4" s="35" t="s">
        <v>445</v>
      </c>
      <c r="F4" s="35" t="s">
        <v>444</v>
      </c>
    </row>
    <row r="5" spans="1:6" ht="17.25" customHeight="1">
      <c r="A5" s="34">
        <v>2013</v>
      </c>
      <c r="B5" s="224">
        <v>372</v>
      </c>
      <c r="C5" s="224">
        <v>238</v>
      </c>
      <c r="D5" s="224">
        <v>482</v>
      </c>
      <c r="E5" s="224">
        <v>116</v>
      </c>
      <c r="F5" s="230">
        <v>1208</v>
      </c>
    </row>
    <row r="6" spans="1:6" ht="17.25" customHeight="1">
      <c r="A6" s="34">
        <v>2014</v>
      </c>
      <c r="B6" s="224">
        <v>374</v>
      </c>
      <c r="C6" s="224">
        <v>234</v>
      </c>
      <c r="D6" s="224">
        <v>498</v>
      </c>
      <c r="E6" s="224">
        <v>119</v>
      </c>
      <c r="F6" s="230">
        <v>1225</v>
      </c>
    </row>
    <row r="7" spans="1:6" ht="17.25" customHeight="1">
      <c r="A7" s="34">
        <v>2015</v>
      </c>
      <c r="B7" s="224">
        <v>368</v>
      </c>
      <c r="C7" s="224">
        <v>230</v>
      </c>
      <c r="D7" s="224">
        <v>511</v>
      </c>
      <c r="E7" s="224">
        <v>130</v>
      </c>
      <c r="F7" s="230">
        <v>1239</v>
      </c>
    </row>
    <row r="8" spans="1:6" ht="17.25" customHeight="1">
      <c r="A8" s="33">
        <v>2016</v>
      </c>
      <c r="B8" s="220">
        <v>369</v>
      </c>
      <c r="C8" s="220">
        <v>258</v>
      </c>
      <c r="D8" s="220">
        <v>501</v>
      </c>
      <c r="E8" s="220">
        <v>124</v>
      </c>
      <c r="F8" s="229">
        <v>1252</v>
      </c>
    </row>
    <row r="9" spans="1:6" ht="12.75" customHeight="1">
      <c r="A9" s="404" t="s">
        <v>443</v>
      </c>
      <c r="B9" s="404"/>
      <c r="C9" s="404"/>
      <c r="D9" s="404"/>
      <c r="E9" s="404"/>
      <c r="F9" s="404"/>
    </row>
    <row r="10" ht="15">
      <c r="A10" s="4" t="s">
        <v>433</v>
      </c>
    </row>
    <row r="11" ht="15">
      <c r="A11" s="4" t="s">
        <v>442</v>
      </c>
    </row>
  </sheetData>
  <sheetProtection/>
  <mergeCells count="4">
    <mergeCell ref="A1:F1"/>
    <mergeCell ref="A2:F2"/>
    <mergeCell ref="A3:F3"/>
    <mergeCell ref="A9:F9"/>
  </mergeCells>
  <printOptions/>
  <pageMargins left="0.75" right="0.75" top="1" bottom="1" header="0" footer="0"/>
  <pageSetup horizontalDpi="360" verticalDpi="36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41"/>
  <sheetViews>
    <sheetView showGridLines="0" zoomScalePageLayoutView="0" workbookViewId="0" topLeftCell="A1">
      <selection activeCell="A8" sqref="A8"/>
    </sheetView>
  </sheetViews>
  <sheetFormatPr defaultColWidth="10.00390625" defaultRowHeight="12.75"/>
  <cols>
    <col min="1" max="1" width="43.375" style="120" customWidth="1"/>
    <col min="2" max="5" width="11.25390625" style="120" customWidth="1"/>
    <col min="6" max="6" width="11.50390625" style="120" customWidth="1"/>
    <col min="7" max="16384" width="10.00390625" style="120" customWidth="1"/>
  </cols>
  <sheetData>
    <row r="1" spans="1:6" ht="15">
      <c r="A1" s="390" t="s">
        <v>451</v>
      </c>
      <c r="B1" s="390"/>
      <c r="C1" s="390"/>
      <c r="D1" s="390"/>
      <c r="E1" s="390"/>
      <c r="F1" s="390"/>
    </row>
    <row r="2" spans="1:6" ht="15">
      <c r="A2" s="406" t="s">
        <v>450</v>
      </c>
      <c r="B2" s="406"/>
      <c r="C2" s="406"/>
      <c r="D2" s="406"/>
      <c r="E2" s="406"/>
      <c r="F2" s="406"/>
    </row>
    <row r="3" spans="1:6" ht="15">
      <c r="A3" s="390" t="s">
        <v>8</v>
      </c>
      <c r="B3" s="390"/>
      <c r="C3" s="390"/>
      <c r="D3" s="390"/>
      <c r="E3" s="390"/>
      <c r="F3" s="390"/>
    </row>
    <row r="4" spans="1:6" ht="18.75" customHeight="1">
      <c r="A4" s="377" t="s">
        <v>30</v>
      </c>
      <c r="B4" s="378">
        <v>2013</v>
      </c>
      <c r="C4" s="378">
        <v>2014</v>
      </c>
      <c r="D4" s="378">
        <v>2015</v>
      </c>
      <c r="E4" s="378">
        <v>2016</v>
      </c>
      <c r="F4" s="375" t="s">
        <v>7</v>
      </c>
    </row>
    <row r="5" spans="1:6" ht="15">
      <c r="A5" s="377"/>
      <c r="B5" s="378"/>
      <c r="C5" s="378"/>
      <c r="D5" s="378"/>
      <c r="E5" s="378"/>
      <c r="F5" s="375"/>
    </row>
    <row r="6" spans="1:6" ht="15">
      <c r="A6" s="128" t="s">
        <v>29</v>
      </c>
      <c r="F6" s="2"/>
    </row>
    <row r="7" spans="1:6" ht="15">
      <c r="A7" s="241" t="s">
        <v>25</v>
      </c>
      <c r="B7" s="240">
        <v>4453.39177</v>
      </c>
      <c r="C7" s="240">
        <v>3914.743740000001</v>
      </c>
      <c r="D7" s="240">
        <v>2447.57043</v>
      </c>
      <c r="E7" s="240">
        <v>3169.635560000001</v>
      </c>
      <c r="F7" s="7">
        <f aca="true" t="shared" si="0" ref="F7:F12">(E7/D7-1)*100</f>
        <v>29.501301419138358</v>
      </c>
    </row>
    <row r="8" spans="1:6" ht="15">
      <c r="A8" s="241" t="s">
        <v>24</v>
      </c>
      <c r="B8" s="240">
        <v>1266.8626800000002</v>
      </c>
      <c r="C8" s="240">
        <v>2313.0303</v>
      </c>
      <c r="D8" s="240">
        <v>2821.07561</v>
      </c>
      <c r="E8" s="240">
        <v>1673.7336399999997</v>
      </c>
      <c r="F8" s="7">
        <f t="shared" si="0"/>
        <v>-40.67037288660265</v>
      </c>
    </row>
    <row r="9" spans="1:6" ht="15">
      <c r="A9" s="241" t="s">
        <v>23</v>
      </c>
      <c r="B9" s="240">
        <v>2112.76621</v>
      </c>
      <c r="C9" s="240">
        <v>2269.52519</v>
      </c>
      <c r="D9" s="240">
        <v>891.914</v>
      </c>
      <c r="E9" s="240">
        <v>347.0369</v>
      </c>
      <c r="F9" s="7">
        <f t="shared" si="0"/>
        <v>-61.090766598573396</v>
      </c>
    </row>
    <row r="10" spans="1:6" ht="15">
      <c r="A10" s="241" t="s">
        <v>22</v>
      </c>
      <c r="B10" s="240">
        <v>159396.39691000004</v>
      </c>
      <c r="C10" s="240">
        <v>168425.14553999997</v>
      </c>
      <c r="D10" s="240">
        <v>144992.69263</v>
      </c>
      <c r="E10" s="240">
        <v>135143.93688000002</v>
      </c>
      <c r="F10" s="7">
        <f t="shared" si="0"/>
        <v>-6.792587661733107</v>
      </c>
    </row>
    <row r="11" spans="1:6" ht="15">
      <c r="A11" s="241" t="s">
        <v>21</v>
      </c>
      <c r="B11" s="240">
        <v>2566.69863</v>
      </c>
      <c r="C11" s="240">
        <v>3731.8152200000004</v>
      </c>
      <c r="D11" s="240">
        <v>2420.73571</v>
      </c>
      <c r="E11" s="240">
        <v>1396.7060699999997</v>
      </c>
      <c r="F11" s="7">
        <f t="shared" si="0"/>
        <v>-42.30241392192294</v>
      </c>
    </row>
    <row r="12" spans="1:6" ht="15">
      <c r="A12" s="241" t="s">
        <v>20</v>
      </c>
      <c r="B12" s="240">
        <v>553.5765</v>
      </c>
      <c r="C12" s="240">
        <v>323.59846999999996</v>
      </c>
      <c r="D12" s="240">
        <v>1158.38677</v>
      </c>
      <c r="E12" s="240">
        <v>1522.1110199999998</v>
      </c>
      <c r="F12" s="7">
        <f t="shared" si="0"/>
        <v>31.399206156334092</v>
      </c>
    </row>
    <row r="13" spans="2:6" ht="5.25" customHeight="1">
      <c r="B13" s="239"/>
      <c r="C13" s="239"/>
      <c r="D13" s="239"/>
      <c r="E13" s="239"/>
      <c r="F13" s="7"/>
    </row>
    <row r="14" spans="1:6" ht="15">
      <c r="A14" s="242" t="s">
        <v>449</v>
      </c>
      <c r="B14" s="237">
        <f>SUM(B7:B13)</f>
        <v>170349.69270000004</v>
      </c>
      <c r="C14" s="237">
        <f>SUM(C7:C13)</f>
        <v>180977.85845999996</v>
      </c>
      <c r="D14" s="237">
        <f>SUM(D7:D13)</f>
        <v>154732.37515000004</v>
      </c>
      <c r="E14" s="237">
        <f>SUM(E7:E13)</f>
        <v>143253.16007</v>
      </c>
      <c r="F14" s="237">
        <f>(E14/D14-1)*100</f>
        <v>-7.418754523009097</v>
      </c>
    </row>
    <row r="15" spans="2:6" ht="10.5" customHeight="1">
      <c r="B15" s="234"/>
      <c r="C15" s="234"/>
      <c r="D15" s="234"/>
      <c r="E15" s="234"/>
      <c r="F15" s="7"/>
    </row>
    <row r="16" spans="1:6" ht="15">
      <c r="A16" s="128" t="s">
        <v>28</v>
      </c>
      <c r="B16" s="234"/>
      <c r="C16" s="234"/>
      <c r="D16" s="234"/>
      <c r="E16" s="234"/>
      <c r="F16" s="7"/>
    </row>
    <row r="17" spans="1:6" ht="15">
      <c r="A17" s="241" t="s">
        <v>25</v>
      </c>
      <c r="B17" s="240">
        <v>32422.868990000014</v>
      </c>
      <c r="C17" s="240">
        <v>28941.574290000004</v>
      </c>
      <c r="D17" s="240">
        <v>20793.35125</v>
      </c>
      <c r="E17" s="240">
        <v>10642.397529999991</v>
      </c>
      <c r="F17" s="7">
        <f aca="true" t="shared" si="1" ref="F17:F22">(E17/D17-1)*100</f>
        <v>-48.81826694482453</v>
      </c>
    </row>
    <row r="18" spans="1:6" ht="15">
      <c r="A18" s="241" t="s">
        <v>24</v>
      </c>
      <c r="B18" s="240">
        <v>244.24224000000007</v>
      </c>
      <c r="C18" s="240">
        <v>394.37564</v>
      </c>
      <c r="D18" s="240">
        <v>547.5679900000001</v>
      </c>
      <c r="E18" s="240">
        <v>588.3113199999998</v>
      </c>
      <c r="F18" s="7">
        <f t="shared" si="1"/>
        <v>7.4407800938107505</v>
      </c>
    </row>
    <row r="19" spans="1:6" ht="15">
      <c r="A19" s="241" t="s">
        <v>23</v>
      </c>
      <c r="B19" s="240">
        <v>1783.26554</v>
      </c>
      <c r="C19" s="240">
        <v>821.6286100000001</v>
      </c>
      <c r="D19" s="240">
        <v>814.75985</v>
      </c>
      <c r="E19" s="240">
        <v>0.8986900000000001</v>
      </c>
      <c r="F19" s="7">
        <f t="shared" si="1"/>
        <v>-99.88969878670385</v>
      </c>
    </row>
    <row r="20" spans="1:6" ht="15">
      <c r="A20" s="241" t="s">
        <v>22</v>
      </c>
      <c r="B20" s="240">
        <v>98328.90665999998</v>
      </c>
      <c r="C20" s="240">
        <v>107120.30537</v>
      </c>
      <c r="D20" s="240">
        <v>111819.2047399998</v>
      </c>
      <c r="E20" s="240">
        <v>116959.63393999985</v>
      </c>
      <c r="F20" s="7">
        <f t="shared" si="1"/>
        <v>4.597089750327332</v>
      </c>
    </row>
    <row r="21" spans="1:6" ht="15">
      <c r="A21" s="241" t="s">
        <v>21</v>
      </c>
      <c r="B21" s="240">
        <v>0.28007</v>
      </c>
      <c r="C21" s="240">
        <v>16.901040000000002</v>
      </c>
      <c r="D21" s="240">
        <v>18.813190000000002</v>
      </c>
      <c r="E21" s="240">
        <v>23.75917</v>
      </c>
      <c r="F21" s="7">
        <f t="shared" si="1"/>
        <v>26.289959331724177</v>
      </c>
    </row>
    <row r="22" spans="1:6" ht="15">
      <c r="A22" s="241" t="s">
        <v>20</v>
      </c>
      <c r="B22" s="240">
        <v>10267.150500000003</v>
      </c>
      <c r="C22" s="240">
        <v>11119.179059999991</v>
      </c>
      <c r="D22" s="240">
        <v>11086.869439999999</v>
      </c>
      <c r="E22" s="240">
        <v>13058.45422</v>
      </c>
      <c r="F22" s="7">
        <f t="shared" si="1"/>
        <v>17.783061220932005</v>
      </c>
    </row>
    <row r="23" spans="2:6" ht="5.25" customHeight="1">
      <c r="B23" s="239"/>
      <c r="C23" s="239"/>
      <c r="D23" s="239"/>
      <c r="E23" s="239"/>
      <c r="F23" s="7"/>
    </row>
    <row r="24" spans="1:6" ht="15">
      <c r="A24" s="238" t="s">
        <v>117</v>
      </c>
      <c r="B24" s="237">
        <f>SUM(B17:B23)</f>
        <v>143046.71399999998</v>
      </c>
      <c r="C24" s="237">
        <f>SUM(C17:C23)</f>
        <v>148413.96401</v>
      </c>
      <c r="D24" s="237">
        <f>SUM(D17:D23)</f>
        <v>145080.5664599998</v>
      </c>
      <c r="E24" s="237">
        <f>SUM(E17:E23)</f>
        <v>141273.45486999984</v>
      </c>
      <c r="F24" s="237">
        <f>(E24/D24-1)*100</f>
        <v>-2.6241361492406523</v>
      </c>
    </row>
    <row r="25" ht="8.25" customHeight="1"/>
    <row r="26" ht="15">
      <c r="A26" s="128" t="s">
        <v>45</v>
      </c>
    </row>
    <row r="27" spans="1:6" ht="15">
      <c r="A27" s="236" t="str">
        <f aca="true" t="shared" si="2" ref="A27:A32">+A17</f>
        <v>Agrícola 1/</v>
      </c>
      <c r="B27" s="234">
        <f aca="true" t="shared" si="3" ref="B27:E32">+B7-B17</f>
        <v>-27969.477220000015</v>
      </c>
      <c r="C27" s="234">
        <f t="shared" si="3"/>
        <v>-25026.830550000002</v>
      </c>
      <c r="D27" s="234">
        <f t="shared" si="3"/>
        <v>-18345.78082</v>
      </c>
      <c r="E27" s="234">
        <f t="shared" si="3"/>
        <v>-7472.7619699999905</v>
      </c>
      <c r="F27" s="122"/>
    </row>
    <row r="28" spans="1:6" ht="15">
      <c r="A28" s="236" t="str">
        <f t="shared" si="2"/>
        <v>Pecuario 2/</v>
      </c>
      <c r="B28" s="234">
        <f t="shared" si="3"/>
        <v>1022.6204400000001</v>
      </c>
      <c r="C28" s="234">
        <f t="shared" si="3"/>
        <v>1918.65466</v>
      </c>
      <c r="D28" s="234">
        <f t="shared" si="3"/>
        <v>2273.50762</v>
      </c>
      <c r="E28" s="234">
        <f t="shared" si="3"/>
        <v>1085.42232</v>
      </c>
      <c r="F28" s="122"/>
    </row>
    <row r="29" spans="1:6" ht="15">
      <c r="A29" s="236" t="str">
        <f t="shared" si="2"/>
        <v>Pesca 3/</v>
      </c>
      <c r="B29" s="234">
        <f t="shared" si="3"/>
        <v>329.5006699999997</v>
      </c>
      <c r="C29" s="234">
        <f t="shared" si="3"/>
        <v>1447.8965799999996</v>
      </c>
      <c r="D29" s="234">
        <f t="shared" si="3"/>
        <v>77.15414999999996</v>
      </c>
      <c r="E29" s="234">
        <f t="shared" si="3"/>
        <v>346.13821</v>
      </c>
      <c r="F29" s="122"/>
    </row>
    <row r="30" spans="1:6" ht="15">
      <c r="A30" s="236" t="str">
        <f t="shared" si="2"/>
        <v>Industria alimentaria 4/</v>
      </c>
      <c r="B30" s="234">
        <f t="shared" si="3"/>
        <v>61067.49025000006</v>
      </c>
      <c r="C30" s="234">
        <f t="shared" si="3"/>
        <v>61304.84016999997</v>
      </c>
      <c r="D30" s="234">
        <f t="shared" si="3"/>
        <v>33173.48789000021</v>
      </c>
      <c r="E30" s="234">
        <f t="shared" si="3"/>
        <v>18184.30294000017</v>
      </c>
      <c r="F30" s="122"/>
    </row>
    <row r="31" spans="1:6" ht="15">
      <c r="A31" s="236" t="str">
        <f t="shared" si="2"/>
        <v>Industria agromanufacturera 5/</v>
      </c>
      <c r="B31" s="234">
        <f t="shared" si="3"/>
        <v>2566.41856</v>
      </c>
      <c r="C31" s="234">
        <f t="shared" si="3"/>
        <v>3714.91418</v>
      </c>
      <c r="D31" s="234">
        <f t="shared" si="3"/>
        <v>2401.92252</v>
      </c>
      <c r="E31" s="234">
        <f t="shared" si="3"/>
        <v>1372.9468999999997</v>
      </c>
      <c r="F31" s="122"/>
    </row>
    <row r="32" spans="1:6" ht="15">
      <c r="A32" s="236" t="str">
        <f t="shared" si="2"/>
        <v>Industria química, maquinaria y equipos 6/</v>
      </c>
      <c r="B32" s="234">
        <f t="shared" si="3"/>
        <v>-9713.574000000004</v>
      </c>
      <c r="C32" s="234">
        <f t="shared" si="3"/>
        <v>-10795.58058999999</v>
      </c>
      <c r="D32" s="234">
        <f t="shared" si="3"/>
        <v>-9928.482669999998</v>
      </c>
      <c r="E32" s="234">
        <f t="shared" si="3"/>
        <v>-11536.3432</v>
      </c>
      <c r="F32" s="122"/>
    </row>
    <row r="33" spans="1:6" ht="7.5" customHeight="1">
      <c r="A33" s="235"/>
      <c r="B33" s="234"/>
      <c r="C33" s="234"/>
      <c r="D33" s="234"/>
      <c r="E33" s="234"/>
      <c r="F33" s="122"/>
    </row>
    <row r="34" spans="1:6" ht="15">
      <c r="A34" s="233" t="str">
        <f>+A24</f>
        <v>Total</v>
      </c>
      <c r="B34" s="232">
        <f>+B14-B24</f>
        <v>27302.978700000065</v>
      </c>
      <c r="C34" s="232">
        <f>+C14-C24</f>
        <v>32563.894449999963</v>
      </c>
      <c r="D34" s="232">
        <f>+D14-D24</f>
        <v>9651.808690000238</v>
      </c>
      <c r="E34" s="232">
        <f>+E14-E24</f>
        <v>1979.7052000001713</v>
      </c>
      <c r="F34" s="231"/>
    </row>
    <row r="35" ht="15">
      <c r="A35" s="120" t="s">
        <v>19</v>
      </c>
    </row>
    <row r="36" ht="15">
      <c r="A36" s="120" t="s">
        <v>448</v>
      </c>
    </row>
    <row r="37" ht="15">
      <c r="A37" s="120" t="s">
        <v>17</v>
      </c>
    </row>
    <row r="38" ht="15">
      <c r="A38" s="120" t="s">
        <v>16</v>
      </c>
    </row>
    <row r="39" s="123" customFormat="1" ht="15">
      <c r="A39" s="4" t="s">
        <v>15</v>
      </c>
    </row>
    <row r="40" s="123" customFormat="1" ht="15">
      <c r="A40" s="123" t="s">
        <v>14</v>
      </c>
    </row>
    <row r="41" ht="15">
      <c r="A41" s="212" t="s">
        <v>0</v>
      </c>
    </row>
  </sheetData>
  <sheetProtection/>
  <mergeCells count="9">
    <mergeCell ref="A4:A5"/>
    <mergeCell ref="F4:F5"/>
    <mergeCell ref="A2:F2"/>
    <mergeCell ref="A1:F1"/>
    <mergeCell ref="A3:F3"/>
    <mergeCell ref="D4:D5"/>
    <mergeCell ref="C4:C5"/>
    <mergeCell ref="B4:B5"/>
    <mergeCell ref="E4:E5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2:H31"/>
  <sheetViews>
    <sheetView showGridLines="0" zoomScalePageLayoutView="0" workbookViewId="0" topLeftCell="A1">
      <selection activeCell="B12" sqref="B12"/>
    </sheetView>
  </sheetViews>
  <sheetFormatPr defaultColWidth="10.00390625" defaultRowHeight="12.75"/>
  <cols>
    <col min="1" max="1" width="13.625" style="243" customWidth="1"/>
    <col min="2" max="2" width="38.125" style="243" customWidth="1"/>
    <col min="3" max="6" width="11.50390625" style="243" customWidth="1"/>
    <col min="7" max="7" width="13.00390625" style="243" customWidth="1"/>
    <col min="8" max="8" width="14.00390625" style="243" customWidth="1"/>
    <col min="9" max="16384" width="10.00390625" style="243" customWidth="1"/>
  </cols>
  <sheetData>
    <row r="2" spans="1:8" ht="15">
      <c r="A2" s="390" t="s">
        <v>453</v>
      </c>
      <c r="B2" s="390"/>
      <c r="C2" s="390"/>
      <c r="D2" s="390"/>
      <c r="E2" s="390"/>
      <c r="F2" s="390"/>
      <c r="G2" s="390"/>
      <c r="H2" s="390"/>
    </row>
    <row r="3" spans="1:8" ht="15">
      <c r="A3" s="390" t="s">
        <v>452</v>
      </c>
      <c r="B3" s="390"/>
      <c r="C3" s="390"/>
      <c r="D3" s="390"/>
      <c r="E3" s="390"/>
      <c r="F3" s="390"/>
      <c r="G3" s="390"/>
      <c r="H3" s="390"/>
    </row>
    <row r="4" spans="1:8" ht="15">
      <c r="A4" s="390" t="s">
        <v>8</v>
      </c>
      <c r="B4" s="390"/>
      <c r="C4" s="390"/>
      <c r="D4" s="390"/>
      <c r="E4" s="390"/>
      <c r="F4" s="390"/>
      <c r="G4" s="390"/>
      <c r="H4" s="390"/>
    </row>
    <row r="5" spans="3:6" ht="15">
      <c r="C5" s="244"/>
      <c r="D5" s="244"/>
      <c r="E5" s="244"/>
      <c r="F5" s="244"/>
    </row>
    <row r="6" spans="1:8" s="123" customFormat="1" ht="21.75" customHeight="1">
      <c r="A6" s="385" t="s">
        <v>159</v>
      </c>
      <c r="B6" s="377" t="s">
        <v>158</v>
      </c>
      <c r="C6" s="378">
        <v>2013</v>
      </c>
      <c r="D6" s="378">
        <v>2014</v>
      </c>
      <c r="E6" s="378">
        <v>2015</v>
      </c>
      <c r="F6" s="378">
        <v>2016</v>
      </c>
      <c r="G6" s="375" t="s">
        <v>7</v>
      </c>
      <c r="H6" s="379" t="s">
        <v>157</v>
      </c>
    </row>
    <row r="7" spans="1:8" s="253" customFormat="1" ht="12" customHeight="1">
      <c r="A7" s="385"/>
      <c r="B7" s="377"/>
      <c r="C7" s="378"/>
      <c r="D7" s="378"/>
      <c r="E7" s="378"/>
      <c r="F7" s="378"/>
      <c r="G7" s="375"/>
      <c r="H7" s="379"/>
    </row>
    <row r="8" spans="1:8" s="253" customFormat="1" ht="15">
      <c r="A8" s="269" t="s">
        <v>29</v>
      </c>
      <c r="B8" s="263"/>
      <c r="C8" s="262"/>
      <c r="D8" s="262"/>
      <c r="E8" s="262"/>
      <c r="F8" s="262"/>
      <c r="G8" s="2"/>
      <c r="H8" s="2"/>
    </row>
    <row r="9" spans="1:8" s="253" customFormat="1" ht="15.75" customHeight="1">
      <c r="A9" s="259" t="s">
        <v>542</v>
      </c>
      <c r="B9" s="258" t="s">
        <v>502</v>
      </c>
      <c r="C9" s="254">
        <v>99014.54546</v>
      </c>
      <c r="D9" s="254">
        <v>96001.91092000002</v>
      </c>
      <c r="E9" s="254">
        <v>76578.36185999999</v>
      </c>
      <c r="F9" s="254">
        <v>70859.21122</v>
      </c>
      <c r="G9" s="216">
        <f aca="true" t="shared" si="0" ref="G9:G17">(F9/E9-1)*100</f>
        <v>-7.4683637793868</v>
      </c>
      <c r="H9" s="215">
        <f aca="true" t="shared" si="1" ref="H9:H17">(F9/$F$17)*100</f>
        <v>49.46432678020852</v>
      </c>
    </row>
    <row r="10" spans="1:8" s="253" customFormat="1" ht="15">
      <c r="A10" s="259" t="s">
        <v>543</v>
      </c>
      <c r="B10" s="258" t="s">
        <v>544</v>
      </c>
      <c r="C10" s="254">
        <v>11152.944569999998</v>
      </c>
      <c r="D10" s="254">
        <v>18867.60849</v>
      </c>
      <c r="E10" s="254">
        <v>14435.64405</v>
      </c>
      <c r="F10" s="254">
        <v>18225.275139999998</v>
      </c>
      <c r="G10" s="216">
        <f t="shared" si="0"/>
        <v>26.251901729316995</v>
      </c>
      <c r="H10" s="215">
        <f t="shared" si="1"/>
        <v>12.722424504349014</v>
      </c>
    </row>
    <row r="11" spans="1:8" s="253" customFormat="1" ht="17.25" customHeight="1">
      <c r="A11" s="259" t="s">
        <v>545</v>
      </c>
      <c r="B11" s="258" t="s">
        <v>546</v>
      </c>
      <c r="C11" s="254">
        <v>23175.00588</v>
      </c>
      <c r="D11" s="254">
        <v>26527.60844</v>
      </c>
      <c r="E11" s="254">
        <v>25550.925270000003</v>
      </c>
      <c r="F11" s="254">
        <v>16813.465600000003</v>
      </c>
      <c r="G11" s="216">
        <f t="shared" si="0"/>
        <v>-34.19625542977449</v>
      </c>
      <c r="H11" s="215">
        <f t="shared" si="1"/>
        <v>11.7368898471658</v>
      </c>
    </row>
    <row r="12" spans="1:8" s="253" customFormat="1" ht="15.75" customHeight="1">
      <c r="A12" s="259" t="s">
        <v>547</v>
      </c>
      <c r="B12" s="258" t="s">
        <v>320</v>
      </c>
      <c r="C12" s="254">
        <v>5211.28835</v>
      </c>
      <c r="D12" s="254">
        <v>7191.18944</v>
      </c>
      <c r="E12" s="254">
        <v>8702.659270000002</v>
      </c>
      <c r="F12" s="254">
        <v>8605.017810000001</v>
      </c>
      <c r="G12" s="216">
        <f t="shared" si="0"/>
        <v>-1.12197268640164</v>
      </c>
      <c r="H12" s="215">
        <f t="shared" si="1"/>
        <v>6.006860725302812</v>
      </c>
    </row>
    <row r="13" spans="1:8" s="253" customFormat="1" ht="14.25" customHeight="1">
      <c r="A13" s="259" t="s">
        <v>548</v>
      </c>
      <c r="B13" s="258" t="s">
        <v>549</v>
      </c>
      <c r="C13" s="254">
        <v>2596.57744</v>
      </c>
      <c r="D13" s="254">
        <v>3082.30565</v>
      </c>
      <c r="E13" s="254">
        <v>2680.99144</v>
      </c>
      <c r="F13" s="254">
        <v>7790.159500000001</v>
      </c>
      <c r="G13" s="216">
        <f t="shared" si="0"/>
        <v>190.57009969416393</v>
      </c>
      <c r="H13" s="215">
        <f t="shared" si="1"/>
        <v>5.438036756880877</v>
      </c>
    </row>
    <row r="14" spans="1:8" s="253" customFormat="1" ht="15.75" customHeight="1">
      <c r="A14" s="259" t="s">
        <v>455</v>
      </c>
      <c r="B14" s="258" t="s">
        <v>454</v>
      </c>
      <c r="C14" s="254">
        <v>3692.5246899999997</v>
      </c>
      <c r="D14" s="254"/>
      <c r="E14" s="254">
        <v>479.51709999999997</v>
      </c>
      <c r="F14" s="254">
        <v>5109.149229999999</v>
      </c>
      <c r="G14" s="216">
        <f t="shared" si="0"/>
        <v>965.4780048511304</v>
      </c>
      <c r="H14" s="215">
        <f t="shared" si="1"/>
        <v>3.566517644360122</v>
      </c>
    </row>
    <row r="15" spans="1:8" s="253" customFormat="1" ht="15">
      <c r="A15" s="259" t="s">
        <v>550</v>
      </c>
      <c r="B15" s="258" t="s">
        <v>551</v>
      </c>
      <c r="C15" s="254">
        <v>1178.36643</v>
      </c>
      <c r="D15" s="254">
        <v>873.8722599999999</v>
      </c>
      <c r="E15" s="254">
        <v>829.8379400000001</v>
      </c>
      <c r="F15" s="254">
        <v>1820.3345700000002</v>
      </c>
      <c r="G15" s="216">
        <f t="shared" si="0"/>
        <v>119.36024882159519</v>
      </c>
      <c r="H15" s="215">
        <f t="shared" si="1"/>
        <v>1.2707116332446013</v>
      </c>
    </row>
    <row r="16" spans="1:8" s="253" customFormat="1" ht="15">
      <c r="A16" s="268"/>
      <c r="B16" s="255" t="s">
        <v>46</v>
      </c>
      <c r="C16" s="254">
        <v>24328.439880000078</v>
      </c>
      <c r="D16" s="254">
        <v>28433.363259999955</v>
      </c>
      <c r="E16" s="254">
        <v>25474.43822000004</v>
      </c>
      <c r="F16" s="254">
        <v>14030.547000000006</v>
      </c>
      <c r="G16" s="216">
        <f t="shared" si="0"/>
        <v>-44.92303665803868</v>
      </c>
      <c r="H16" s="215">
        <f t="shared" si="1"/>
        <v>9.794232108488247</v>
      </c>
    </row>
    <row r="17" spans="1:8" s="248" customFormat="1" ht="15">
      <c r="A17" s="267"/>
      <c r="B17" s="251" t="s">
        <v>449</v>
      </c>
      <c r="C17" s="266">
        <f>SUM(C9:C16)</f>
        <v>170349.69270000004</v>
      </c>
      <c r="D17" s="266">
        <f>SUM(D9:D16)</f>
        <v>180977.85845999996</v>
      </c>
      <c r="E17" s="266">
        <f>SUM(E9:E16)</f>
        <v>154732.37515000004</v>
      </c>
      <c r="F17" s="266">
        <f>SUM(F9:F16)</f>
        <v>143253.16007</v>
      </c>
      <c r="G17" s="265">
        <f t="shared" si="0"/>
        <v>-7.418754523009097</v>
      </c>
      <c r="H17" s="265">
        <f t="shared" si="1"/>
        <v>100</v>
      </c>
    </row>
    <row r="18" spans="1:8" s="253" customFormat="1" ht="15">
      <c r="A18" s="264"/>
      <c r="B18" s="263"/>
      <c r="C18" s="262"/>
      <c r="D18" s="262"/>
      <c r="E18" s="262"/>
      <c r="F18" s="262"/>
      <c r="G18" s="2"/>
      <c r="H18" s="2"/>
    </row>
    <row r="19" ht="15">
      <c r="A19" s="260" t="s">
        <v>28</v>
      </c>
    </row>
    <row r="20" spans="1:8" s="253" customFormat="1" ht="12.75" customHeight="1">
      <c r="A20" s="259" t="s">
        <v>501</v>
      </c>
      <c r="B20" s="258" t="s">
        <v>316</v>
      </c>
      <c r="C20" s="257">
        <v>8971.61455</v>
      </c>
      <c r="D20" s="257">
        <v>8942.79066</v>
      </c>
      <c r="E20" s="257">
        <v>10598.377320000001</v>
      </c>
      <c r="F20" s="257">
        <v>9824.16397</v>
      </c>
      <c r="G20" s="216">
        <f aca="true" t="shared" si="2" ref="G20:G28">(F20/E20-1)*100</f>
        <v>-7.305017802479985</v>
      </c>
      <c r="H20" s="215">
        <f aca="true" t="shared" si="3" ref="H20:H28">(F20/$F$28)*100</f>
        <v>6.954005604973856</v>
      </c>
    </row>
    <row r="21" spans="1:8" s="253" customFormat="1" ht="27" customHeight="1">
      <c r="A21" s="259" t="s">
        <v>552</v>
      </c>
      <c r="B21" s="258" t="s">
        <v>553</v>
      </c>
      <c r="C21" s="257">
        <v>10132.969939999999</v>
      </c>
      <c r="D21" s="257">
        <v>9921.130419999998</v>
      </c>
      <c r="E21" s="257">
        <v>9002.299070000001</v>
      </c>
      <c r="F21" s="257">
        <v>9248.94639</v>
      </c>
      <c r="G21" s="216">
        <f t="shared" si="2"/>
        <v>2.7398258831673905</v>
      </c>
      <c r="H21" s="215">
        <f t="shared" si="3"/>
        <v>6.546839530831111</v>
      </c>
    </row>
    <row r="22" spans="1:8" s="253" customFormat="1" ht="14.25" customHeight="1">
      <c r="A22" s="259" t="s">
        <v>554</v>
      </c>
      <c r="B22" s="258" t="s">
        <v>555</v>
      </c>
      <c r="C22" s="257">
        <v>440.58933</v>
      </c>
      <c r="D22" s="257">
        <v>2815.0640800000006</v>
      </c>
      <c r="E22" s="257">
        <v>6882.9247</v>
      </c>
      <c r="F22" s="257">
        <v>7808.73043</v>
      </c>
      <c r="G22" s="216">
        <f t="shared" si="2"/>
        <v>13.450760691890174</v>
      </c>
      <c r="H22" s="215">
        <f t="shared" si="3"/>
        <v>5.527386894576629</v>
      </c>
    </row>
    <row r="23" spans="1:8" s="253" customFormat="1" ht="14.25" customHeight="1">
      <c r="A23" s="259" t="s">
        <v>556</v>
      </c>
      <c r="B23" s="258" t="s">
        <v>557</v>
      </c>
      <c r="C23" s="257">
        <v>7171.301060000001</v>
      </c>
      <c r="D23" s="257">
        <v>7760.31614</v>
      </c>
      <c r="E23" s="257">
        <v>7270.692950000001</v>
      </c>
      <c r="F23" s="257">
        <v>6539.565970000001</v>
      </c>
      <c r="G23" s="216">
        <f t="shared" si="2"/>
        <v>-10.055808779546938</v>
      </c>
      <c r="H23" s="215">
        <f t="shared" si="3"/>
        <v>4.629012560086199</v>
      </c>
    </row>
    <row r="24" spans="1:8" s="253" customFormat="1" ht="16.5" customHeight="1">
      <c r="A24" s="259" t="s">
        <v>558</v>
      </c>
      <c r="B24" s="258" t="s">
        <v>495</v>
      </c>
      <c r="C24" s="257">
        <v>4792.501829999999</v>
      </c>
      <c r="D24" s="257">
        <v>5560.6799900000005</v>
      </c>
      <c r="E24" s="257">
        <v>5845.98667</v>
      </c>
      <c r="F24" s="257">
        <v>5957.63495</v>
      </c>
      <c r="G24" s="216">
        <f t="shared" si="2"/>
        <v>1.9098278238119715</v>
      </c>
      <c r="H24" s="215">
        <f t="shared" si="3"/>
        <v>4.217094397162035</v>
      </c>
    </row>
    <row r="25" spans="1:8" s="253" customFormat="1" ht="32.25" customHeight="1">
      <c r="A25" s="259" t="s">
        <v>323</v>
      </c>
      <c r="B25" s="258" t="s">
        <v>559</v>
      </c>
      <c r="C25" s="257">
        <v>4627.69158</v>
      </c>
      <c r="D25" s="257">
        <v>6704.44649</v>
      </c>
      <c r="E25" s="257">
        <v>5925.60524</v>
      </c>
      <c r="F25" s="257">
        <v>5612.94259</v>
      </c>
      <c r="G25" s="216">
        <f t="shared" si="2"/>
        <v>-5.276467758760117</v>
      </c>
      <c r="H25" s="215">
        <f t="shared" si="3"/>
        <v>3.9731049227648905</v>
      </c>
    </row>
    <row r="26" spans="1:8" s="253" customFormat="1" ht="18.75" customHeight="1">
      <c r="A26" s="259" t="s">
        <v>560</v>
      </c>
      <c r="B26" s="258" t="s">
        <v>561</v>
      </c>
      <c r="C26" s="257">
        <v>4815.12701</v>
      </c>
      <c r="D26" s="257">
        <v>5530.1209499999995</v>
      </c>
      <c r="E26" s="257">
        <v>4931.62333</v>
      </c>
      <c r="F26" s="257">
        <v>4619.769310000001</v>
      </c>
      <c r="G26" s="216">
        <f t="shared" si="2"/>
        <v>-6.323557156178827</v>
      </c>
      <c r="H26" s="215">
        <f t="shared" si="3"/>
        <v>3.2700901342372655</v>
      </c>
    </row>
    <row r="27" spans="1:8" s="253" customFormat="1" ht="16.5" customHeight="1">
      <c r="A27" s="256"/>
      <c r="B27" s="255" t="s">
        <v>46</v>
      </c>
      <c r="C27" s="254">
        <v>102094.91869999998</v>
      </c>
      <c r="D27" s="254">
        <v>101179.41528</v>
      </c>
      <c r="E27" s="254">
        <v>94623.0571799998</v>
      </c>
      <c r="F27" s="254">
        <v>91661.70125999984</v>
      </c>
      <c r="G27" s="216">
        <f t="shared" si="2"/>
        <v>-3.12963458194615</v>
      </c>
      <c r="H27" s="215">
        <f t="shared" si="3"/>
        <v>64.88246595536802</v>
      </c>
    </row>
    <row r="28" spans="1:8" s="248" customFormat="1" ht="14.25" customHeight="1">
      <c r="A28" s="252"/>
      <c r="B28" s="251" t="s">
        <v>449</v>
      </c>
      <c r="C28" s="250">
        <f>SUM(C20:C27)</f>
        <v>143046.71399999998</v>
      </c>
      <c r="D28" s="250">
        <f>SUM(D20:D27)</f>
        <v>148413.96401</v>
      </c>
      <c r="E28" s="250">
        <f>SUM(E20:E27)</f>
        <v>145080.5664599998</v>
      </c>
      <c r="F28" s="250">
        <f>SUM(F20:F27)</f>
        <v>141273.45486999984</v>
      </c>
      <c r="G28" s="249">
        <f t="shared" si="2"/>
        <v>-2.6241361492406523</v>
      </c>
      <c r="H28" s="249">
        <f t="shared" si="3"/>
        <v>100</v>
      </c>
    </row>
    <row r="29" spans="1:8" ht="15">
      <c r="A29" s="246"/>
      <c r="B29" s="246"/>
      <c r="C29" s="247"/>
      <c r="D29" s="247"/>
      <c r="E29" s="247"/>
      <c r="F29" s="247"/>
      <c r="G29" s="246"/>
      <c r="H29" s="246"/>
    </row>
    <row r="30" ht="15">
      <c r="A30" s="245" t="s">
        <v>0</v>
      </c>
    </row>
    <row r="31" spans="3:6" ht="15">
      <c r="C31" s="244"/>
      <c r="D31" s="244"/>
      <c r="E31" s="244"/>
      <c r="F31" s="244"/>
    </row>
  </sheetData>
  <sheetProtection/>
  <mergeCells count="11">
    <mergeCell ref="F6:F7"/>
    <mergeCell ref="A2:H2"/>
    <mergeCell ref="A3:H3"/>
    <mergeCell ref="A4:H4"/>
    <mergeCell ref="A6:A7"/>
    <mergeCell ref="B6:B7"/>
    <mergeCell ref="G6:G7"/>
    <mergeCell ref="H6:H7"/>
    <mergeCell ref="C6:C7"/>
    <mergeCell ref="D6:D7"/>
    <mergeCell ref="E6:E7"/>
  </mergeCells>
  <printOptions/>
  <pageMargins left="0.7480314960629921" right="0.7480314960629921" top="0.984251968503937" bottom="0.984251968503937" header="0" footer="0"/>
  <pageSetup horizontalDpi="360" verticalDpi="36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3"/>
  <sheetViews>
    <sheetView showGridLines="0" zoomScalePageLayoutView="0" workbookViewId="0" topLeftCell="A1">
      <selection activeCell="C9" sqref="C9"/>
    </sheetView>
  </sheetViews>
  <sheetFormatPr defaultColWidth="11.00390625" defaultRowHeight="12.75"/>
  <cols>
    <col min="1" max="1" width="14.50390625" style="29" customWidth="1"/>
    <col min="2" max="2" width="16.375" style="29" customWidth="1"/>
    <col min="3" max="3" width="17.25390625" style="29" customWidth="1"/>
    <col min="4" max="4" width="21.00390625" style="29" customWidth="1"/>
    <col min="5" max="16384" width="11.00390625" style="29" customWidth="1"/>
  </cols>
  <sheetData>
    <row r="2" spans="1:4" ht="17.25" customHeight="1">
      <c r="A2" s="373" t="s">
        <v>61</v>
      </c>
      <c r="B2" s="373"/>
      <c r="C2" s="373"/>
      <c r="D2" s="373"/>
    </row>
    <row r="3" spans="1:4" ht="17.25" customHeight="1">
      <c r="A3" s="373" t="s">
        <v>60</v>
      </c>
      <c r="B3" s="373"/>
      <c r="C3" s="373"/>
      <c r="D3" s="373"/>
    </row>
    <row r="4" spans="1:4" ht="17.25" customHeight="1">
      <c r="A4" s="373" t="s">
        <v>59</v>
      </c>
      <c r="B4" s="373"/>
      <c r="C4" s="373"/>
      <c r="D4" s="373"/>
    </row>
    <row r="6" spans="1:4" ht="19.5" customHeight="1">
      <c r="A6" s="375" t="s">
        <v>50</v>
      </c>
      <c r="B6" s="35" t="s">
        <v>55</v>
      </c>
      <c r="C6" s="35" t="s">
        <v>54</v>
      </c>
      <c r="D6" s="35" t="s">
        <v>53</v>
      </c>
    </row>
    <row r="7" spans="1:4" ht="15" customHeight="1">
      <c r="A7" s="375"/>
      <c r="B7" s="35" t="s">
        <v>52</v>
      </c>
      <c r="C7" s="35" t="s">
        <v>51</v>
      </c>
      <c r="D7" s="35" t="s">
        <v>11</v>
      </c>
    </row>
    <row r="8" spans="1:4" ht="21" customHeight="1">
      <c r="A8" s="34">
        <v>2013</v>
      </c>
      <c r="B8" s="37">
        <v>4381651.130889989</v>
      </c>
      <c r="C8" s="37">
        <v>2214727.127009981</v>
      </c>
      <c r="D8" s="36">
        <f>+(B8-C8)/(B8+C8)</f>
        <v>0.3285020838950301</v>
      </c>
    </row>
    <row r="9" spans="1:4" ht="21" customHeight="1">
      <c r="A9" s="34">
        <v>2014</v>
      </c>
      <c r="B9" s="37">
        <v>4509167.579370127</v>
      </c>
      <c r="C9" s="37">
        <v>2354365.4704099866</v>
      </c>
      <c r="D9" s="36">
        <f>+(B9-C9)/(B9+C9)</f>
        <v>0.31394940380292535</v>
      </c>
    </row>
    <row r="10" spans="1:4" ht="21" customHeight="1">
      <c r="A10" s="34">
        <v>2015</v>
      </c>
      <c r="B10" s="37">
        <v>4397563.706850008</v>
      </c>
      <c r="C10" s="37">
        <v>2246155.9022900076</v>
      </c>
      <c r="D10" s="36">
        <f>+(B10-C10)/(B10+C10)</f>
        <v>0.323825798066527</v>
      </c>
    </row>
    <row r="11" spans="1:4" ht="21" customHeight="1">
      <c r="A11" s="34">
        <v>2016</v>
      </c>
      <c r="B11" s="37">
        <v>4669447.637660008</v>
      </c>
      <c r="C11" s="37">
        <v>2376290.76802</v>
      </c>
      <c r="D11" s="36">
        <f>+(B11-C11)/(B11+C11)</f>
        <v>0.32546721686279917</v>
      </c>
    </row>
    <row r="12" spans="1:4" ht="7.5" customHeight="1">
      <c r="A12" s="33"/>
      <c r="B12" s="17"/>
      <c r="C12" s="17"/>
      <c r="D12" s="32"/>
    </row>
    <row r="13" ht="15">
      <c r="A13" s="4" t="s">
        <v>0</v>
      </c>
    </row>
  </sheetData>
  <sheetProtection/>
  <mergeCells count="4">
    <mergeCell ref="A2:D2"/>
    <mergeCell ref="A3:D3"/>
    <mergeCell ref="A4:D4"/>
    <mergeCell ref="A6:A7"/>
  </mergeCells>
  <printOptions/>
  <pageMargins left="0.7" right="0.7" top="0.75" bottom="0.75" header="0.3" footer="0.3"/>
  <pageSetup horizontalDpi="360" verticalDpi="36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D9" sqref="D9"/>
    </sheetView>
  </sheetViews>
  <sheetFormatPr defaultColWidth="10.00390625" defaultRowHeight="12.75"/>
  <cols>
    <col min="1" max="1" width="39.25390625" style="120" customWidth="1"/>
    <col min="2" max="5" width="12.125" style="120" customWidth="1"/>
    <col min="6" max="6" width="10.125" style="120" bestFit="1" customWidth="1"/>
    <col min="7" max="16384" width="10.00390625" style="120" customWidth="1"/>
  </cols>
  <sheetData>
    <row r="1" spans="1:6" ht="15">
      <c r="A1" s="390" t="s">
        <v>457</v>
      </c>
      <c r="B1" s="390"/>
      <c r="C1" s="390"/>
      <c r="D1" s="390"/>
      <c r="E1" s="390"/>
      <c r="F1" s="390"/>
    </row>
    <row r="2" spans="1:6" ht="12" customHeight="1">
      <c r="A2" s="407" t="s">
        <v>456</v>
      </c>
      <c r="B2" s="407"/>
      <c r="C2" s="407"/>
      <c r="D2" s="407"/>
      <c r="E2" s="407"/>
      <c r="F2" s="407"/>
    </row>
    <row r="3" spans="1:6" ht="15">
      <c r="A3" s="390" t="s">
        <v>8</v>
      </c>
      <c r="B3" s="390"/>
      <c r="C3" s="390"/>
      <c r="D3" s="390"/>
      <c r="E3" s="390"/>
      <c r="F3" s="390"/>
    </row>
    <row r="4" spans="1:6" ht="30.75" customHeight="1">
      <c r="A4" s="377" t="s">
        <v>30</v>
      </c>
      <c r="B4" s="378">
        <v>2013</v>
      </c>
      <c r="C4" s="378">
        <v>2014</v>
      </c>
      <c r="D4" s="378">
        <v>2015</v>
      </c>
      <c r="E4" s="378">
        <v>2016</v>
      </c>
      <c r="F4" s="375" t="s">
        <v>7</v>
      </c>
    </row>
    <row r="5" spans="1:6" ht="15">
      <c r="A5" s="377"/>
      <c r="B5" s="378"/>
      <c r="C5" s="378"/>
      <c r="D5" s="378"/>
      <c r="E5" s="378"/>
      <c r="F5" s="375"/>
    </row>
    <row r="6" spans="1:6" ht="15">
      <c r="A6" s="128" t="s">
        <v>29</v>
      </c>
      <c r="F6" s="2"/>
    </row>
    <row r="7" spans="1:6" ht="15">
      <c r="A7" s="241" t="s">
        <v>25</v>
      </c>
      <c r="B7" s="240">
        <v>28587.648549999984</v>
      </c>
      <c r="C7" s="240">
        <v>27247.851030000016</v>
      </c>
      <c r="D7" s="240">
        <v>19462.380530000006</v>
      </c>
      <c r="E7" s="240">
        <v>20007.628520000013</v>
      </c>
      <c r="F7" s="7">
        <f aca="true" t="shared" si="0" ref="F7:F12">(E7/D7-1)*100</f>
        <v>2.801548295490064</v>
      </c>
    </row>
    <row r="8" spans="1:6" ht="15">
      <c r="A8" s="241" t="s">
        <v>24</v>
      </c>
      <c r="B8" s="240">
        <v>175.78144</v>
      </c>
      <c r="C8" s="240">
        <v>555.7718299999999</v>
      </c>
      <c r="D8" s="240">
        <v>141.11324</v>
      </c>
      <c r="E8" s="240">
        <v>142.64343000000002</v>
      </c>
      <c r="F8" s="7">
        <f t="shared" si="0"/>
        <v>1.0843702546976086</v>
      </c>
    </row>
    <row r="9" spans="1:6" ht="15">
      <c r="A9" s="241" t="s">
        <v>23</v>
      </c>
      <c r="B9" s="240">
        <v>568.2605200000004</v>
      </c>
      <c r="C9" s="240">
        <v>118.12448999999998</v>
      </c>
      <c r="D9" s="240">
        <v>9.46534</v>
      </c>
      <c r="E9" s="240">
        <v>22.31598</v>
      </c>
      <c r="F9" s="7">
        <f t="shared" si="0"/>
        <v>135.76522343624214</v>
      </c>
    </row>
    <row r="10" spans="1:6" ht="15">
      <c r="A10" s="241" t="s">
        <v>22</v>
      </c>
      <c r="B10" s="240">
        <v>12862.09112</v>
      </c>
      <c r="C10" s="240">
        <v>2229.1146200000003</v>
      </c>
      <c r="D10" s="240">
        <v>22955.379439999997</v>
      </c>
      <c r="E10" s="240">
        <v>13593.041129999998</v>
      </c>
      <c r="F10" s="7">
        <f t="shared" si="0"/>
        <v>-40.784942520645174</v>
      </c>
    </row>
    <row r="11" spans="1:6" ht="15">
      <c r="A11" s="241" t="s">
        <v>21</v>
      </c>
      <c r="B11" s="240">
        <v>35.796</v>
      </c>
      <c r="C11" s="240"/>
      <c r="D11" s="240">
        <v>7.47</v>
      </c>
      <c r="E11" s="240">
        <v>0</v>
      </c>
      <c r="F11" s="7">
        <f t="shared" si="0"/>
        <v>-100</v>
      </c>
    </row>
    <row r="12" spans="1:6" ht="15">
      <c r="A12" s="241" t="s">
        <v>20</v>
      </c>
      <c r="B12" s="240">
        <v>0.283</v>
      </c>
      <c r="C12" s="240">
        <v>0.183</v>
      </c>
      <c r="D12" s="240">
        <v>41.865</v>
      </c>
      <c r="E12" s="240">
        <v>1.158</v>
      </c>
      <c r="F12" s="7">
        <f t="shared" si="0"/>
        <v>-97.2339663203153</v>
      </c>
    </row>
    <row r="13" spans="2:6" ht="6.75" customHeight="1">
      <c r="B13" s="239"/>
      <c r="C13" s="239"/>
      <c r="D13" s="239"/>
      <c r="E13" s="239"/>
      <c r="F13" s="7"/>
    </row>
    <row r="14" spans="1:6" ht="15">
      <c r="A14" s="238" t="s">
        <v>449</v>
      </c>
      <c r="B14" s="237">
        <f>SUM(B7:B13)</f>
        <v>42229.86062999999</v>
      </c>
      <c r="C14" s="237">
        <f>SUM(C7:C13)</f>
        <v>30151.044970000017</v>
      </c>
      <c r="D14" s="237">
        <f>SUM(D7:D13)</f>
        <v>42617.67355</v>
      </c>
      <c r="E14" s="237">
        <f>SUM(E7:E13)</f>
        <v>33766.78706000001</v>
      </c>
      <c r="F14" s="237">
        <f>(E14/D14-1)*100</f>
        <v>-20.768112739931553</v>
      </c>
    </row>
    <row r="15" ht="15">
      <c r="F15" s="7"/>
    </row>
    <row r="16" spans="1:6" ht="15">
      <c r="A16" s="128" t="s">
        <v>28</v>
      </c>
      <c r="F16" s="7"/>
    </row>
    <row r="17" spans="1:6" ht="15">
      <c r="A17" s="241" t="s">
        <v>25</v>
      </c>
      <c r="B17" s="240">
        <v>47844.14717999998</v>
      </c>
      <c r="C17" s="240">
        <v>60528.44343000001</v>
      </c>
      <c r="D17" s="240">
        <v>44199.60530999999</v>
      </c>
      <c r="E17" s="240">
        <v>31143.422980000003</v>
      </c>
      <c r="F17" s="7">
        <f>(E17/D17-1)*100</f>
        <v>-29.539137823581598</v>
      </c>
    </row>
    <row r="18" spans="1:6" ht="15">
      <c r="A18" s="241" t="s">
        <v>24</v>
      </c>
      <c r="B18" s="240">
        <v>4449.65031</v>
      </c>
      <c r="C18" s="240">
        <v>5439.606720000001</v>
      </c>
      <c r="D18" s="240">
        <v>3450.07871</v>
      </c>
      <c r="E18" s="240">
        <v>4023.75492</v>
      </c>
      <c r="F18" s="7">
        <f>(E18/D18-1)*100</f>
        <v>16.627916584546565</v>
      </c>
    </row>
    <row r="19" spans="1:6" ht="15">
      <c r="A19" s="241" t="s">
        <v>23</v>
      </c>
      <c r="B19" s="240">
        <v>15.634739999999999</v>
      </c>
      <c r="C19" s="240">
        <v>23.224780000000003</v>
      </c>
      <c r="D19" s="240">
        <v>128.54966000000002</v>
      </c>
      <c r="E19" s="240">
        <v>202.78867</v>
      </c>
      <c r="F19" s="7">
        <f>(E19/D19-1)*100</f>
        <v>57.75123014716645</v>
      </c>
    </row>
    <row r="20" spans="1:6" ht="15">
      <c r="A20" s="241" t="s">
        <v>22</v>
      </c>
      <c r="B20" s="240">
        <v>20234.741899999994</v>
      </c>
      <c r="C20" s="240">
        <v>21123.10166999999</v>
      </c>
      <c r="D20" s="240">
        <v>21721.841210000002</v>
      </c>
      <c r="E20" s="240">
        <v>25074.66904000001</v>
      </c>
      <c r="F20" s="7">
        <f>(E20/D20-1)*100</f>
        <v>15.435283766168407</v>
      </c>
    </row>
    <row r="21" spans="1:6" ht="15">
      <c r="A21" s="241" t="s">
        <v>21</v>
      </c>
      <c r="B21" s="240"/>
      <c r="C21" s="240"/>
      <c r="D21" s="240"/>
      <c r="E21" s="240">
        <v>7.35804</v>
      </c>
      <c r="F21" s="7"/>
    </row>
    <row r="22" spans="1:6" ht="15">
      <c r="A22" s="241" t="s">
        <v>20</v>
      </c>
      <c r="B22" s="240">
        <v>13616.59409</v>
      </c>
      <c r="C22" s="240">
        <v>24748.85405</v>
      </c>
      <c r="D22" s="240">
        <v>21502.846400000002</v>
      </c>
      <c r="E22" s="240">
        <v>11536.85723</v>
      </c>
      <c r="F22" s="7">
        <f>(E22/D22-1)*100</f>
        <v>-46.34730204834649</v>
      </c>
    </row>
    <row r="23" spans="2:6" ht="6" customHeight="1">
      <c r="B23" s="239"/>
      <c r="C23" s="239"/>
      <c r="D23" s="239"/>
      <c r="E23" s="239"/>
      <c r="F23" s="7"/>
    </row>
    <row r="24" spans="1:6" ht="15">
      <c r="A24" s="238" t="s">
        <v>117</v>
      </c>
      <c r="B24" s="237">
        <f>SUM(B17:B23)</f>
        <v>86160.76821999997</v>
      </c>
      <c r="C24" s="237">
        <f>SUM(C17:C23)</f>
        <v>111863.23065000001</v>
      </c>
      <c r="D24" s="237">
        <f>SUM(D17:D23)</f>
        <v>91002.92129</v>
      </c>
      <c r="E24" s="237">
        <f>SUM(E17:E23)</f>
        <v>71988.85088000001</v>
      </c>
      <c r="F24" s="237">
        <f>(E24/D24-1)*100</f>
        <v>-20.893912129927827</v>
      </c>
    </row>
    <row r="25" spans="1:6" s="123" customFormat="1" ht="15">
      <c r="A25" s="272"/>
      <c r="B25" s="271"/>
      <c r="C25" s="271"/>
      <c r="D25" s="271"/>
      <c r="E25" s="271"/>
      <c r="F25" s="111"/>
    </row>
    <row r="26" ht="15">
      <c r="A26" s="128" t="s">
        <v>45</v>
      </c>
    </row>
    <row r="27" spans="1:6" ht="15">
      <c r="A27" s="236" t="str">
        <f aca="true" t="shared" si="1" ref="A27:A32">+A17</f>
        <v>Agrícola 1/</v>
      </c>
      <c r="B27" s="234">
        <f aca="true" t="shared" si="2" ref="B27:E32">+B7-B17</f>
        <v>-19256.498629999995</v>
      </c>
      <c r="C27" s="234">
        <f t="shared" si="2"/>
        <v>-33280.592399999994</v>
      </c>
      <c r="D27" s="234">
        <f t="shared" si="2"/>
        <v>-24737.224779999986</v>
      </c>
      <c r="E27" s="234">
        <f t="shared" si="2"/>
        <v>-11135.79445999999</v>
      </c>
      <c r="F27" s="2"/>
    </row>
    <row r="28" spans="1:6" ht="15">
      <c r="A28" s="236" t="str">
        <f t="shared" si="1"/>
        <v>Pecuario 2/</v>
      </c>
      <c r="B28" s="234">
        <f t="shared" si="2"/>
        <v>-4273.86887</v>
      </c>
      <c r="C28" s="234">
        <f t="shared" si="2"/>
        <v>-4883.834890000001</v>
      </c>
      <c r="D28" s="234">
        <f t="shared" si="2"/>
        <v>-3308.9654699999996</v>
      </c>
      <c r="E28" s="234">
        <f t="shared" si="2"/>
        <v>-3881.11149</v>
      </c>
      <c r="F28" s="2"/>
    </row>
    <row r="29" spans="1:6" ht="15">
      <c r="A29" s="236" t="str">
        <f t="shared" si="1"/>
        <v>Pesca 3/</v>
      </c>
      <c r="B29" s="234">
        <f t="shared" si="2"/>
        <v>552.6257800000004</v>
      </c>
      <c r="C29" s="234">
        <f t="shared" si="2"/>
        <v>94.89970999999997</v>
      </c>
      <c r="D29" s="234">
        <f t="shared" si="2"/>
        <v>-119.08432000000002</v>
      </c>
      <c r="E29" s="234">
        <f t="shared" si="2"/>
        <v>-180.47269</v>
      </c>
      <c r="F29" s="2"/>
    </row>
    <row r="30" spans="1:6" ht="15">
      <c r="A30" s="236" t="str">
        <f t="shared" si="1"/>
        <v>Industria alimentaria 4/</v>
      </c>
      <c r="B30" s="234">
        <f t="shared" si="2"/>
        <v>-7372.6507799999945</v>
      </c>
      <c r="C30" s="234">
        <f t="shared" si="2"/>
        <v>-18893.98704999999</v>
      </c>
      <c r="D30" s="234">
        <f t="shared" si="2"/>
        <v>1233.5382299999947</v>
      </c>
      <c r="E30" s="234">
        <f t="shared" si="2"/>
        <v>-11481.627910000014</v>
      </c>
      <c r="F30" s="2"/>
    </row>
    <row r="31" spans="1:6" ht="15">
      <c r="A31" s="236" t="str">
        <f t="shared" si="1"/>
        <v>Industria agromanufacturera 5/</v>
      </c>
      <c r="B31" s="234">
        <f t="shared" si="2"/>
        <v>35.796</v>
      </c>
      <c r="C31" s="234">
        <f t="shared" si="2"/>
        <v>0</v>
      </c>
      <c r="D31" s="234">
        <f t="shared" si="2"/>
        <v>7.47</v>
      </c>
      <c r="E31" s="234">
        <f t="shared" si="2"/>
        <v>-7.35804</v>
      </c>
      <c r="F31" s="2"/>
    </row>
    <row r="32" spans="1:6" ht="15">
      <c r="A32" s="236" t="str">
        <f t="shared" si="1"/>
        <v>Industria química, maquinaria y equipos 6/</v>
      </c>
      <c r="B32" s="234">
        <f t="shared" si="2"/>
        <v>-13616.311090000001</v>
      </c>
      <c r="C32" s="234">
        <f t="shared" si="2"/>
        <v>-24748.67105</v>
      </c>
      <c r="D32" s="234">
        <f t="shared" si="2"/>
        <v>-21460.9814</v>
      </c>
      <c r="E32" s="234">
        <f t="shared" si="2"/>
        <v>-11535.69923</v>
      </c>
      <c r="F32" s="2"/>
    </row>
    <row r="33" spans="1:6" ht="7.5" customHeight="1">
      <c r="A33" s="235"/>
      <c r="B33" s="234"/>
      <c r="C33" s="234"/>
      <c r="D33" s="234"/>
      <c r="E33" s="234"/>
      <c r="F33" s="2"/>
    </row>
    <row r="34" spans="1:6" ht="15">
      <c r="A34" s="233" t="str">
        <f>+A24</f>
        <v>Total</v>
      </c>
      <c r="B34" s="232">
        <f>+B14-B24</f>
        <v>-43930.90758999998</v>
      </c>
      <c r="C34" s="232">
        <f>+C14-C24</f>
        <v>-81712.18568</v>
      </c>
      <c r="D34" s="232">
        <f>+D14-D24</f>
        <v>-48385.24774</v>
      </c>
      <c r="E34" s="232">
        <f>+E14-E24</f>
        <v>-38222.06382</v>
      </c>
      <c r="F34" s="270"/>
    </row>
    <row r="35" ht="15">
      <c r="A35" s="120" t="s">
        <v>19</v>
      </c>
    </row>
    <row r="36" ht="15">
      <c r="A36" s="120" t="s">
        <v>448</v>
      </c>
    </row>
    <row r="37" ht="15">
      <c r="A37" s="120" t="s">
        <v>17</v>
      </c>
    </row>
    <row r="38" ht="15">
      <c r="A38" s="120" t="s">
        <v>16</v>
      </c>
    </row>
    <row r="39" s="123" customFormat="1" ht="15">
      <c r="A39" s="4" t="s">
        <v>15</v>
      </c>
    </row>
    <row r="40" s="123" customFormat="1" ht="15">
      <c r="A40" s="123" t="s">
        <v>14</v>
      </c>
    </row>
    <row r="41" ht="15">
      <c r="A41" s="212" t="s">
        <v>0</v>
      </c>
    </row>
    <row r="46" spans="2:5" ht="15">
      <c r="B46" s="122"/>
      <c r="C46" s="122"/>
      <c r="D46" s="122"/>
      <c r="E46" s="122"/>
    </row>
  </sheetData>
  <sheetProtection/>
  <mergeCells count="9">
    <mergeCell ref="A2:F2"/>
    <mergeCell ref="A1:F1"/>
    <mergeCell ref="A4:A5"/>
    <mergeCell ref="F4:F5"/>
    <mergeCell ref="B4:B5"/>
    <mergeCell ref="C4:C5"/>
    <mergeCell ref="D4:D5"/>
    <mergeCell ref="A3:F3"/>
    <mergeCell ref="E4:E5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2:H31"/>
  <sheetViews>
    <sheetView showGridLines="0" zoomScalePageLayoutView="0" workbookViewId="0" topLeftCell="A1">
      <selection activeCell="C12" sqref="C12"/>
    </sheetView>
  </sheetViews>
  <sheetFormatPr defaultColWidth="10.00390625" defaultRowHeight="12.75"/>
  <cols>
    <col min="1" max="1" width="12.75390625" style="243" customWidth="1"/>
    <col min="2" max="2" width="39.75390625" style="243" customWidth="1"/>
    <col min="3" max="7" width="10.625" style="243" customWidth="1"/>
    <col min="8" max="8" width="14.00390625" style="243" customWidth="1"/>
    <col min="9" max="16384" width="10.00390625" style="243" customWidth="1"/>
  </cols>
  <sheetData>
    <row r="2" spans="1:8" ht="15">
      <c r="A2" s="390" t="s">
        <v>459</v>
      </c>
      <c r="B2" s="390"/>
      <c r="C2" s="390"/>
      <c r="D2" s="390"/>
      <c r="E2" s="390"/>
      <c r="F2" s="390"/>
      <c r="G2" s="390"/>
      <c r="H2" s="390"/>
    </row>
    <row r="3" spans="1:8" ht="15">
      <c r="A3" s="390" t="s">
        <v>458</v>
      </c>
      <c r="B3" s="390"/>
      <c r="C3" s="390"/>
      <c r="D3" s="390"/>
      <c r="E3" s="390"/>
      <c r="F3" s="390"/>
      <c r="G3" s="390"/>
      <c r="H3" s="390"/>
    </row>
    <row r="4" spans="1:8" ht="15">
      <c r="A4" s="390" t="s">
        <v>8</v>
      </c>
      <c r="B4" s="390"/>
      <c r="C4" s="390"/>
      <c r="D4" s="390"/>
      <c r="E4" s="390"/>
      <c r="F4" s="390"/>
      <c r="G4" s="390"/>
      <c r="H4" s="390"/>
    </row>
    <row r="6" spans="1:8" s="123" customFormat="1" ht="37.5" customHeight="1">
      <c r="A6" s="385" t="s">
        <v>159</v>
      </c>
      <c r="B6" s="377" t="s">
        <v>158</v>
      </c>
      <c r="C6" s="378">
        <v>2013</v>
      </c>
      <c r="D6" s="378">
        <v>2014</v>
      </c>
      <c r="E6" s="378">
        <v>2015</v>
      </c>
      <c r="F6" s="378">
        <v>2016</v>
      </c>
      <c r="G6" s="375" t="s">
        <v>7</v>
      </c>
      <c r="H6" s="379" t="s">
        <v>157</v>
      </c>
    </row>
    <row r="7" spans="1:8" s="367" customFormat="1" ht="12" customHeight="1">
      <c r="A7" s="385"/>
      <c r="B7" s="377"/>
      <c r="C7" s="378"/>
      <c r="D7" s="378"/>
      <c r="E7" s="378"/>
      <c r="F7" s="378"/>
      <c r="G7" s="375"/>
      <c r="H7" s="379"/>
    </row>
    <row r="8" spans="1:8" s="367" customFormat="1" ht="15">
      <c r="A8" s="260" t="s">
        <v>29</v>
      </c>
      <c r="B8" s="286"/>
      <c r="C8" s="254"/>
      <c r="D8" s="254"/>
      <c r="E8" s="254"/>
      <c r="F8" s="254"/>
      <c r="G8" s="305"/>
      <c r="H8" s="305"/>
    </row>
    <row r="9" spans="1:8" s="367" customFormat="1" ht="13.5" customHeight="1">
      <c r="A9" s="259" t="s">
        <v>562</v>
      </c>
      <c r="B9" s="258" t="s">
        <v>563</v>
      </c>
      <c r="C9" s="257">
        <v>10815.445179999999</v>
      </c>
      <c r="D9" s="257"/>
      <c r="E9" s="257">
        <v>17405.29679</v>
      </c>
      <c r="F9" s="257">
        <v>7281.8944599999995</v>
      </c>
      <c r="G9" s="216">
        <f aca="true" t="shared" si="0" ref="G9:G17">(F9/E9-1)*100</f>
        <v>-58.16276764563002</v>
      </c>
      <c r="H9" s="215">
        <f aca="true" t="shared" si="1" ref="H9:H17">(F9/$F$17)*100</f>
        <v>21.56525714768433</v>
      </c>
    </row>
    <row r="10" spans="1:8" s="367" customFormat="1" ht="13.5" customHeight="1">
      <c r="A10" s="259" t="s">
        <v>366</v>
      </c>
      <c r="B10" s="258" t="s">
        <v>359</v>
      </c>
      <c r="C10" s="257">
        <v>8556.91257</v>
      </c>
      <c r="D10" s="257">
        <v>6031.127509999999</v>
      </c>
      <c r="E10" s="257">
        <v>5208.861649999999</v>
      </c>
      <c r="F10" s="257">
        <v>6347.36875</v>
      </c>
      <c r="G10" s="216">
        <f t="shared" si="0"/>
        <v>21.857119203770758</v>
      </c>
      <c r="H10" s="215">
        <f t="shared" si="1"/>
        <v>18.797668663948976</v>
      </c>
    </row>
    <row r="11" spans="1:8" s="367" customFormat="1" ht="13.5" customHeight="1">
      <c r="A11" s="259" t="s">
        <v>564</v>
      </c>
      <c r="B11" s="258" t="s">
        <v>565</v>
      </c>
      <c r="C11" s="257">
        <v>1338.60543</v>
      </c>
      <c r="D11" s="257">
        <v>1475.63878</v>
      </c>
      <c r="E11" s="257">
        <v>964.0895600000002</v>
      </c>
      <c r="F11" s="257">
        <v>2659.88491</v>
      </c>
      <c r="G11" s="216">
        <f t="shared" si="0"/>
        <v>175.89603916051115</v>
      </c>
      <c r="H11" s="215">
        <f t="shared" si="1"/>
        <v>7.877222388004124</v>
      </c>
    </row>
    <row r="12" spans="1:8" s="367" customFormat="1" ht="13.5" customHeight="1">
      <c r="A12" s="259" t="s">
        <v>126</v>
      </c>
      <c r="B12" s="258" t="s">
        <v>125</v>
      </c>
      <c r="C12" s="257">
        <v>604.1764499999999</v>
      </c>
      <c r="D12" s="257">
        <v>1211.6127900000001</v>
      </c>
      <c r="E12" s="257">
        <v>2817.9244200000003</v>
      </c>
      <c r="F12" s="257">
        <v>2473.1140000000005</v>
      </c>
      <c r="G12" s="216">
        <f t="shared" si="0"/>
        <v>-12.236326054479484</v>
      </c>
      <c r="H12" s="215">
        <f t="shared" si="1"/>
        <v>7.324102217973947</v>
      </c>
    </row>
    <row r="13" spans="1:8" s="367" customFormat="1" ht="13.5" customHeight="1">
      <c r="A13" s="259" t="s">
        <v>566</v>
      </c>
      <c r="B13" s="258" t="s">
        <v>567</v>
      </c>
      <c r="C13" s="257">
        <v>6.1032399999999996</v>
      </c>
      <c r="D13" s="257">
        <v>157.20489999999998</v>
      </c>
      <c r="E13" s="257">
        <v>905.898</v>
      </c>
      <c r="F13" s="257">
        <v>1710.6695</v>
      </c>
      <c r="G13" s="216">
        <f t="shared" si="0"/>
        <v>88.8368778824989</v>
      </c>
      <c r="H13" s="215">
        <f t="shared" si="1"/>
        <v>5.066130505577333</v>
      </c>
    </row>
    <row r="14" spans="1:8" s="367" customFormat="1" ht="14.25" customHeight="1">
      <c r="A14" s="259" t="s">
        <v>568</v>
      </c>
      <c r="B14" s="258" t="s">
        <v>569</v>
      </c>
      <c r="C14" s="257">
        <v>2645.34211</v>
      </c>
      <c r="D14" s="257">
        <v>1846.2105499999998</v>
      </c>
      <c r="E14" s="257">
        <v>1887.34787</v>
      </c>
      <c r="F14" s="257">
        <v>1476.1472200000003</v>
      </c>
      <c r="G14" s="216">
        <f t="shared" si="0"/>
        <v>-21.78722092181129</v>
      </c>
      <c r="H14" s="215">
        <f t="shared" si="1"/>
        <v>4.371595133931584</v>
      </c>
    </row>
    <row r="15" spans="1:8" s="367" customFormat="1" ht="14.25" customHeight="1">
      <c r="A15" s="259" t="s">
        <v>570</v>
      </c>
      <c r="B15" s="258" t="s">
        <v>571</v>
      </c>
      <c r="C15" s="257"/>
      <c r="D15" s="257">
        <v>168.15429999999998</v>
      </c>
      <c r="E15" s="257">
        <v>2347.7368</v>
      </c>
      <c r="F15" s="257">
        <v>1457.6464799999999</v>
      </c>
      <c r="G15" s="216">
        <f t="shared" si="0"/>
        <v>-37.91269617616422</v>
      </c>
      <c r="H15" s="215">
        <f t="shared" si="1"/>
        <v>4.316805378640011</v>
      </c>
    </row>
    <row r="16" spans="1:8" s="367" customFormat="1" ht="15">
      <c r="A16" s="286"/>
      <c r="B16" s="302" t="s">
        <v>46</v>
      </c>
      <c r="C16" s="254">
        <v>18263.27564999999</v>
      </c>
      <c r="D16" s="254">
        <v>19261.096140000016</v>
      </c>
      <c r="E16" s="254">
        <v>11080.51846</v>
      </c>
      <c r="F16" s="254">
        <v>10360.061740000012</v>
      </c>
      <c r="G16" s="216">
        <f t="shared" si="0"/>
        <v>-6.5020127226067315</v>
      </c>
      <c r="H16" s="215">
        <f t="shared" si="1"/>
        <v>30.6812185642397</v>
      </c>
    </row>
    <row r="17" spans="1:8" s="368" customFormat="1" ht="15">
      <c r="A17" s="278"/>
      <c r="B17" s="251" t="s">
        <v>449</v>
      </c>
      <c r="C17" s="266">
        <f>SUM(C9:C16)</f>
        <v>42229.86062999999</v>
      </c>
      <c r="D17" s="266">
        <f>SUM(D9:D16)</f>
        <v>30151.044970000017</v>
      </c>
      <c r="E17" s="266">
        <f>SUM(E9:E16)</f>
        <v>42617.67355</v>
      </c>
      <c r="F17" s="266">
        <f>SUM(F9:F16)</f>
        <v>33766.78706000001</v>
      </c>
      <c r="G17" s="265">
        <f t="shared" si="0"/>
        <v>-20.768112739931553</v>
      </c>
      <c r="H17" s="265">
        <f t="shared" si="1"/>
        <v>100</v>
      </c>
    </row>
    <row r="18" spans="3:8" s="367" customFormat="1" ht="15">
      <c r="C18" s="262"/>
      <c r="D18" s="262"/>
      <c r="E18" s="262"/>
      <c r="F18" s="262"/>
      <c r="G18" s="2"/>
      <c r="H18" s="2"/>
    </row>
    <row r="19" ht="15">
      <c r="A19" s="260" t="s">
        <v>28</v>
      </c>
    </row>
    <row r="20" spans="1:8" s="367" customFormat="1" ht="14.25" customHeight="1">
      <c r="A20" s="259" t="s">
        <v>572</v>
      </c>
      <c r="B20" s="258" t="s">
        <v>368</v>
      </c>
      <c r="C20" s="257">
        <v>25653.253129999997</v>
      </c>
      <c r="D20" s="257">
        <v>30316.979520000004</v>
      </c>
      <c r="E20" s="257">
        <v>26918.138349999997</v>
      </c>
      <c r="F20" s="257">
        <v>18821.49292</v>
      </c>
      <c r="G20" s="216">
        <f aca="true" t="shared" si="2" ref="G20:G27">(F20/E20-1)*100</f>
        <v>-30.078771885054966</v>
      </c>
      <c r="H20" s="215">
        <f aca="true" t="shared" si="3" ref="H20:H27">(F20/$F$27)*100</f>
        <v>26.145010914779025</v>
      </c>
    </row>
    <row r="21" spans="1:8" s="367" customFormat="1" ht="14.25" customHeight="1">
      <c r="A21" s="259" t="s">
        <v>573</v>
      </c>
      <c r="B21" s="258" t="s">
        <v>318</v>
      </c>
      <c r="C21" s="257">
        <v>1791.3187500000001</v>
      </c>
      <c r="D21" s="257">
        <v>4673.62273</v>
      </c>
      <c r="E21" s="257">
        <v>13973.10269</v>
      </c>
      <c r="F21" s="257">
        <v>14762.015120000002</v>
      </c>
      <c r="G21" s="216">
        <f t="shared" si="2"/>
        <v>5.645935963560866</v>
      </c>
      <c r="H21" s="215">
        <f t="shared" si="3"/>
        <v>20.50597410508353</v>
      </c>
    </row>
    <row r="22" spans="1:8" s="367" customFormat="1" ht="14.25" customHeight="1">
      <c r="A22" s="259" t="s">
        <v>574</v>
      </c>
      <c r="B22" s="258" t="s">
        <v>575</v>
      </c>
      <c r="C22" s="257">
        <v>11837.109289999999</v>
      </c>
      <c r="D22" s="257">
        <v>20788.080200000004</v>
      </c>
      <c r="E22" s="257">
        <v>15210.53463</v>
      </c>
      <c r="F22" s="257">
        <v>9390.53661</v>
      </c>
      <c r="G22" s="216">
        <f t="shared" si="2"/>
        <v>-38.26294184637743</v>
      </c>
      <c r="H22" s="215">
        <f t="shared" si="3"/>
        <v>13.044431874115222</v>
      </c>
    </row>
    <row r="23" spans="1:8" s="367" customFormat="1" ht="17.25" customHeight="1">
      <c r="A23" s="259" t="s">
        <v>576</v>
      </c>
      <c r="B23" s="258" t="s">
        <v>577</v>
      </c>
      <c r="C23" s="257">
        <v>6757.502570000001</v>
      </c>
      <c r="D23" s="257">
        <v>10458.62869</v>
      </c>
      <c r="E23" s="257">
        <v>8257.4854</v>
      </c>
      <c r="F23" s="257">
        <v>6165.817899999999</v>
      </c>
      <c r="G23" s="216">
        <f t="shared" si="2"/>
        <v>-25.330562497876173</v>
      </c>
      <c r="H23" s="215">
        <f t="shared" si="3"/>
        <v>8.56496224710956</v>
      </c>
    </row>
    <row r="24" spans="1:8" s="367" customFormat="1" ht="16.5" customHeight="1">
      <c r="A24" s="259" t="s">
        <v>578</v>
      </c>
      <c r="B24" s="258" t="s">
        <v>579</v>
      </c>
      <c r="C24" s="257"/>
      <c r="D24" s="257"/>
      <c r="E24" s="257">
        <v>368.72560999999996</v>
      </c>
      <c r="F24" s="257">
        <v>3081.99034</v>
      </c>
      <c r="G24" s="216">
        <f t="shared" si="2"/>
        <v>735.8492755629316</v>
      </c>
      <c r="H24" s="215">
        <f t="shared" si="3"/>
        <v>4.281205078738436</v>
      </c>
    </row>
    <row r="25" spans="1:8" s="367" customFormat="1" ht="15" customHeight="1">
      <c r="A25" s="259" t="s">
        <v>580</v>
      </c>
      <c r="B25" s="258" t="s">
        <v>581</v>
      </c>
      <c r="C25" s="257">
        <v>1878.77164</v>
      </c>
      <c r="D25" s="257">
        <v>3034.6617899999997</v>
      </c>
      <c r="E25" s="257">
        <v>1926.58426</v>
      </c>
      <c r="F25" s="257">
        <v>2021.4919499999999</v>
      </c>
      <c r="G25" s="216">
        <f t="shared" si="2"/>
        <v>4.9262153735232905</v>
      </c>
      <c r="H25" s="215">
        <f t="shared" si="3"/>
        <v>2.808062533696606</v>
      </c>
    </row>
    <row r="26" spans="1:8" s="367" customFormat="1" ht="12" customHeight="1">
      <c r="A26" s="259"/>
      <c r="B26" s="302" t="s">
        <v>46</v>
      </c>
      <c r="C26" s="254">
        <v>38242.81283999998</v>
      </c>
      <c r="D26" s="254">
        <v>42591.25772000001</v>
      </c>
      <c r="E26" s="254">
        <v>24348.350350000008</v>
      </c>
      <c r="F26" s="254">
        <v>17745.506040000015</v>
      </c>
      <c r="G26" s="216">
        <f t="shared" si="2"/>
        <v>-27.11824092838384</v>
      </c>
      <c r="H26" s="215">
        <f t="shared" si="3"/>
        <v>24.650353246477618</v>
      </c>
    </row>
    <row r="27" spans="1:8" s="368" customFormat="1" ht="14.25" customHeight="1">
      <c r="A27" s="289"/>
      <c r="B27" s="251" t="s">
        <v>449</v>
      </c>
      <c r="C27" s="250">
        <f>SUM(C20:C26)</f>
        <v>86160.76821999997</v>
      </c>
      <c r="D27" s="250">
        <f>SUM(D20:D26)</f>
        <v>111863.23065000001</v>
      </c>
      <c r="E27" s="250">
        <f>SUM(E20:E26)</f>
        <v>91002.92129</v>
      </c>
      <c r="F27" s="250">
        <f>SUM(F20:F26)</f>
        <v>71988.85088000001</v>
      </c>
      <c r="G27" s="249">
        <f t="shared" si="2"/>
        <v>-20.893912129927827</v>
      </c>
      <c r="H27" s="249">
        <f t="shared" si="3"/>
        <v>100</v>
      </c>
    </row>
    <row r="28" spans="1:8" ht="15">
      <c r="A28" s="246"/>
      <c r="B28" s="246"/>
      <c r="C28" s="247"/>
      <c r="D28" s="247"/>
      <c r="E28" s="247"/>
      <c r="F28" s="247"/>
      <c r="G28" s="246"/>
      <c r="H28" s="246"/>
    </row>
    <row r="29" spans="1:6" ht="15">
      <c r="A29" s="212" t="s">
        <v>0</v>
      </c>
      <c r="C29" s="244"/>
      <c r="D29" s="244"/>
      <c r="E29" s="244"/>
      <c r="F29" s="244"/>
    </row>
    <row r="31" spans="3:6" ht="15">
      <c r="C31" s="25"/>
      <c r="D31" s="25"/>
      <c r="E31" s="25"/>
      <c r="F31" s="25"/>
    </row>
  </sheetData>
  <sheetProtection/>
  <mergeCells count="11">
    <mergeCell ref="F6:F7"/>
    <mergeCell ref="A2:H2"/>
    <mergeCell ref="A3:H3"/>
    <mergeCell ref="A4:H4"/>
    <mergeCell ref="A6:A7"/>
    <mergeCell ref="B6:B7"/>
    <mergeCell ref="C6:C7"/>
    <mergeCell ref="G6:G7"/>
    <mergeCell ref="H6:H7"/>
    <mergeCell ref="D6:D7"/>
    <mergeCell ref="E6:E7"/>
  </mergeCells>
  <printOptions/>
  <pageMargins left="0.75" right="0.75" top="1" bottom="1" header="0" footer="0"/>
  <pageSetup horizontalDpi="360" verticalDpi="36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41"/>
  <sheetViews>
    <sheetView showGridLines="0" zoomScalePageLayoutView="0" workbookViewId="0" topLeftCell="A1">
      <selection activeCell="D9" sqref="D9"/>
    </sheetView>
  </sheetViews>
  <sheetFormatPr defaultColWidth="10.00390625" defaultRowHeight="12.75"/>
  <cols>
    <col min="1" max="1" width="45.25390625" style="120" customWidth="1"/>
    <col min="2" max="5" width="11.625" style="120" customWidth="1"/>
    <col min="6" max="6" width="10.875" style="120" customWidth="1"/>
    <col min="7" max="16384" width="10.00390625" style="120" customWidth="1"/>
  </cols>
  <sheetData>
    <row r="1" spans="1:6" ht="15">
      <c r="A1" s="390" t="s">
        <v>461</v>
      </c>
      <c r="B1" s="390"/>
      <c r="C1" s="390"/>
      <c r="D1" s="390"/>
      <c r="E1" s="390"/>
      <c r="F1" s="390"/>
    </row>
    <row r="2" spans="1:6" ht="15">
      <c r="A2" s="407" t="s">
        <v>460</v>
      </c>
      <c r="B2" s="407"/>
      <c r="C2" s="407"/>
      <c r="D2" s="407"/>
      <c r="E2" s="407"/>
      <c r="F2" s="407"/>
    </row>
    <row r="3" spans="1:6" ht="15">
      <c r="A3" s="390" t="s">
        <v>8</v>
      </c>
      <c r="B3" s="390"/>
      <c r="C3" s="390"/>
      <c r="D3" s="390"/>
      <c r="E3" s="390"/>
      <c r="F3" s="390"/>
    </row>
    <row r="4" spans="1:6" ht="30.75" customHeight="1">
      <c r="A4" s="377" t="s">
        <v>30</v>
      </c>
      <c r="B4" s="378">
        <v>2013</v>
      </c>
      <c r="C4" s="378">
        <v>2014</v>
      </c>
      <c r="D4" s="378">
        <v>2015</v>
      </c>
      <c r="E4" s="378">
        <v>2016</v>
      </c>
      <c r="F4" s="375" t="s">
        <v>7</v>
      </c>
    </row>
    <row r="5" spans="1:6" ht="15">
      <c r="A5" s="377"/>
      <c r="B5" s="378"/>
      <c r="C5" s="378"/>
      <c r="D5" s="378"/>
      <c r="E5" s="378"/>
      <c r="F5" s="375"/>
    </row>
    <row r="6" spans="1:6" ht="15">
      <c r="A6" s="128" t="s">
        <v>29</v>
      </c>
      <c r="B6" s="209"/>
      <c r="C6" s="209"/>
      <c r="D6" s="209"/>
      <c r="E6" s="209"/>
      <c r="F6" s="2"/>
    </row>
    <row r="7" spans="1:6" ht="15">
      <c r="A7" s="241" t="s">
        <v>25</v>
      </c>
      <c r="B7" s="240">
        <v>4215.407130000001</v>
      </c>
      <c r="C7" s="240">
        <v>6129.985610000001</v>
      </c>
      <c r="D7" s="240">
        <v>4942.09841</v>
      </c>
      <c r="E7" s="240">
        <v>6995.3084199999985</v>
      </c>
      <c r="F7" s="7">
        <f>(E7/D7-1)*100</f>
        <v>41.54530807896233</v>
      </c>
    </row>
    <row r="8" spans="1:6" ht="15">
      <c r="A8" s="241" t="s">
        <v>24</v>
      </c>
      <c r="B8" s="240">
        <v>7.785</v>
      </c>
      <c r="C8" s="240">
        <v>133.7839</v>
      </c>
      <c r="D8" s="240">
        <v>40.0355</v>
      </c>
      <c r="E8" s="240">
        <v>23.92314</v>
      </c>
      <c r="F8" s="7">
        <f>(E8/D8-1)*100</f>
        <v>-40.24518240061945</v>
      </c>
    </row>
    <row r="9" spans="1:6" ht="15">
      <c r="A9" s="241" t="s">
        <v>23</v>
      </c>
      <c r="B9" s="240">
        <v>13.49966</v>
      </c>
      <c r="C9" s="240">
        <v>9</v>
      </c>
      <c r="D9" s="240">
        <v>51.825199999999995</v>
      </c>
      <c r="E9" s="240">
        <v>316.4384</v>
      </c>
      <c r="F9" s="7">
        <f>(E9/D9-1)*100</f>
        <v>510.58789932310924</v>
      </c>
    </row>
    <row r="10" spans="1:6" ht="15">
      <c r="A10" s="241" t="s">
        <v>22</v>
      </c>
      <c r="B10" s="240">
        <v>10336.984289999999</v>
      </c>
      <c r="C10" s="240">
        <v>8679.954319999999</v>
      </c>
      <c r="D10" s="240">
        <v>10848.890860000005</v>
      </c>
      <c r="E10" s="240">
        <v>11738.802209999996</v>
      </c>
      <c r="F10" s="7">
        <f>(E10/D10-1)*100</f>
        <v>8.202786455167544</v>
      </c>
    </row>
    <row r="11" spans="1:6" ht="15">
      <c r="A11" s="241" t="s">
        <v>21</v>
      </c>
      <c r="B11" s="240"/>
      <c r="C11" s="240">
        <v>32.23068</v>
      </c>
      <c r="D11" s="240"/>
      <c r="E11" s="240"/>
      <c r="F11" s="7"/>
    </row>
    <row r="12" spans="1:6" ht="15">
      <c r="A12" s="241" t="s">
        <v>20</v>
      </c>
      <c r="B12" s="240">
        <v>25.136</v>
      </c>
      <c r="C12" s="240">
        <v>66.13705999999999</v>
      </c>
      <c r="D12" s="240"/>
      <c r="E12" s="240">
        <v>15.206</v>
      </c>
      <c r="F12" s="7"/>
    </row>
    <row r="13" spans="2:6" ht="6" customHeight="1">
      <c r="B13" s="239"/>
      <c r="C13" s="239"/>
      <c r="D13" s="239"/>
      <c r="E13" s="239"/>
      <c r="F13" s="7"/>
    </row>
    <row r="14" spans="1:6" ht="15">
      <c r="A14" s="238" t="s">
        <v>449</v>
      </c>
      <c r="B14" s="237">
        <f>SUM(B7:B13)</f>
        <v>14598.812080000002</v>
      </c>
      <c r="C14" s="237">
        <f>SUM(C7:C13)</f>
        <v>15051.091569999999</v>
      </c>
      <c r="D14" s="237">
        <f>SUM(D7:D13)</f>
        <v>15882.849970000005</v>
      </c>
      <c r="E14" s="237">
        <f>SUM(E7:E13)</f>
        <v>19089.678169999992</v>
      </c>
      <c r="F14" s="237">
        <f>(E14/D14-1)*100</f>
        <v>20.190508668514397</v>
      </c>
    </row>
    <row r="15" spans="2:6" ht="15">
      <c r="B15" s="25"/>
      <c r="C15" s="25"/>
      <c r="D15" s="25"/>
      <c r="E15" s="25"/>
      <c r="F15" s="7"/>
    </row>
    <row r="16" spans="1:6" ht="15">
      <c r="A16" s="128" t="s">
        <v>28</v>
      </c>
      <c r="F16" s="7"/>
    </row>
    <row r="17" spans="1:6" ht="15">
      <c r="A17" s="241" t="s">
        <v>25</v>
      </c>
      <c r="B17" s="240">
        <v>23070.87033000002</v>
      </c>
      <c r="C17" s="240">
        <v>23346.099680000014</v>
      </c>
      <c r="D17" s="240">
        <v>24730.15275000001</v>
      </c>
      <c r="E17" s="240">
        <v>34273.136300000006</v>
      </c>
      <c r="F17" s="7">
        <f aca="true" t="shared" si="0" ref="F17:F22">(E17/D17-1)*100</f>
        <v>38.588453724775285</v>
      </c>
    </row>
    <row r="18" spans="1:6" ht="15">
      <c r="A18" s="241" t="s">
        <v>24</v>
      </c>
      <c r="B18" s="240">
        <v>11856.101510000002</v>
      </c>
      <c r="C18" s="240">
        <v>13572.505799999999</v>
      </c>
      <c r="D18" s="240">
        <v>23328.339030000014</v>
      </c>
      <c r="E18" s="240">
        <v>28059.637659999997</v>
      </c>
      <c r="F18" s="7">
        <f t="shared" si="0"/>
        <v>20.281335177423387</v>
      </c>
    </row>
    <row r="19" spans="1:6" ht="15">
      <c r="A19" s="241" t="s">
        <v>23</v>
      </c>
      <c r="B19" s="240">
        <v>4357.3971200000005</v>
      </c>
      <c r="C19" s="240">
        <v>4759.695999999999</v>
      </c>
      <c r="D19" s="240">
        <v>4688.080899999999</v>
      </c>
      <c r="E19" s="240">
        <v>5280.503469999999</v>
      </c>
      <c r="F19" s="7">
        <f t="shared" si="0"/>
        <v>12.63678214256072</v>
      </c>
    </row>
    <row r="20" spans="1:6" ht="15">
      <c r="A20" s="241" t="s">
        <v>22</v>
      </c>
      <c r="B20" s="240">
        <v>31654.919679999977</v>
      </c>
      <c r="C20" s="240">
        <v>33044.242890000016</v>
      </c>
      <c r="D20" s="240">
        <v>30371.281360000008</v>
      </c>
      <c r="E20" s="240">
        <v>29277.47366</v>
      </c>
      <c r="F20" s="7">
        <f t="shared" si="0"/>
        <v>-3.601453909812935</v>
      </c>
    </row>
    <row r="21" spans="1:6" ht="15">
      <c r="A21" s="241" t="s">
        <v>21</v>
      </c>
      <c r="B21" s="240">
        <v>451.62817000000007</v>
      </c>
      <c r="C21" s="240">
        <v>335.08549000000005</v>
      </c>
      <c r="D21" s="240">
        <v>299.21347000000003</v>
      </c>
      <c r="E21" s="240">
        <v>263.43833</v>
      </c>
      <c r="F21" s="7">
        <f t="shared" si="0"/>
        <v>-11.956393540705246</v>
      </c>
    </row>
    <row r="22" spans="1:6" ht="15">
      <c r="A22" s="241" t="s">
        <v>20</v>
      </c>
      <c r="B22" s="240">
        <v>3247.68721</v>
      </c>
      <c r="C22" s="240">
        <v>6298.820569999999</v>
      </c>
      <c r="D22" s="240">
        <v>4686.694800000001</v>
      </c>
      <c r="E22" s="240">
        <v>5726.105520000001</v>
      </c>
      <c r="F22" s="7">
        <f t="shared" si="0"/>
        <v>22.17790499180787</v>
      </c>
    </row>
    <row r="23" spans="2:6" ht="5.25" customHeight="1">
      <c r="B23" s="273"/>
      <c r="C23" s="273"/>
      <c r="D23" s="273"/>
      <c r="E23" s="273"/>
      <c r="F23" s="7"/>
    </row>
    <row r="24" spans="1:6" ht="15">
      <c r="A24" s="238" t="s">
        <v>117</v>
      </c>
      <c r="B24" s="237">
        <f>SUM(B17:B23)</f>
        <v>74638.60402</v>
      </c>
      <c r="C24" s="237">
        <f>SUM(C17:C23)</f>
        <v>81356.45043000001</v>
      </c>
      <c r="D24" s="237">
        <f>SUM(D17:D23)</f>
        <v>88103.76231000003</v>
      </c>
      <c r="E24" s="237">
        <f>SUM(E17:E23)</f>
        <v>102880.29494</v>
      </c>
      <c r="F24" s="237">
        <f>(E24/D24-1)*100</f>
        <v>16.77173850761058</v>
      </c>
    </row>
    <row r="25" spans="1:6" s="123" customFormat="1" ht="15">
      <c r="A25" s="272"/>
      <c r="B25" s="271"/>
      <c r="C25" s="271"/>
      <c r="D25" s="271"/>
      <c r="E25" s="271"/>
      <c r="F25" s="111"/>
    </row>
    <row r="26" ht="15">
      <c r="A26" s="128" t="s">
        <v>45</v>
      </c>
    </row>
    <row r="27" spans="1:6" ht="15">
      <c r="A27" s="236" t="str">
        <f aca="true" t="shared" si="1" ref="A27:A32">+A17</f>
        <v>Agrícola 1/</v>
      </c>
      <c r="B27" s="234">
        <f aca="true" t="shared" si="2" ref="B27:E32">+B7-B17</f>
        <v>-18855.46320000002</v>
      </c>
      <c r="C27" s="234">
        <f t="shared" si="2"/>
        <v>-17216.114070000014</v>
      </c>
      <c r="D27" s="234">
        <f t="shared" si="2"/>
        <v>-19788.05434000001</v>
      </c>
      <c r="E27" s="234">
        <f t="shared" si="2"/>
        <v>-27277.827880000008</v>
      </c>
      <c r="F27" s="2"/>
    </row>
    <row r="28" spans="1:6" ht="15">
      <c r="A28" s="236" t="str">
        <f t="shared" si="1"/>
        <v>Pecuario 2/</v>
      </c>
      <c r="B28" s="234">
        <f t="shared" si="2"/>
        <v>-11848.316510000002</v>
      </c>
      <c r="C28" s="234">
        <f t="shared" si="2"/>
        <v>-13438.721899999999</v>
      </c>
      <c r="D28" s="234">
        <f t="shared" si="2"/>
        <v>-23288.303530000012</v>
      </c>
      <c r="E28" s="234">
        <f t="shared" si="2"/>
        <v>-28035.714519999998</v>
      </c>
      <c r="F28" s="2"/>
    </row>
    <row r="29" spans="1:6" ht="15">
      <c r="A29" s="236" t="str">
        <f t="shared" si="1"/>
        <v>Pesca 3/</v>
      </c>
      <c r="B29" s="234">
        <f t="shared" si="2"/>
        <v>-4343.89746</v>
      </c>
      <c r="C29" s="234">
        <f t="shared" si="2"/>
        <v>-4750.695999999999</v>
      </c>
      <c r="D29" s="234">
        <f t="shared" si="2"/>
        <v>-4636.255699999999</v>
      </c>
      <c r="E29" s="234">
        <f t="shared" si="2"/>
        <v>-4964.065069999999</v>
      </c>
      <c r="F29" s="2"/>
    </row>
    <row r="30" spans="1:6" ht="15">
      <c r="A30" s="236" t="str">
        <f t="shared" si="1"/>
        <v>Industria alimentaria 4/</v>
      </c>
      <c r="B30" s="234">
        <f t="shared" si="2"/>
        <v>-21317.935389999977</v>
      </c>
      <c r="C30" s="234">
        <f t="shared" si="2"/>
        <v>-24364.28857000002</v>
      </c>
      <c r="D30" s="234">
        <f t="shared" si="2"/>
        <v>-19522.3905</v>
      </c>
      <c r="E30" s="234">
        <f t="shared" si="2"/>
        <v>-17538.67145</v>
      </c>
      <c r="F30" s="2"/>
    </row>
    <row r="31" spans="1:6" ht="15">
      <c r="A31" s="236" t="str">
        <f t="shared" si="1"/>
        <v>Industria agromanufacturera 5/</v>
      </c>
      <c r="B31" s="234">
        <f t="shared" si="2"/>
        <v>-451.62817000000007</v>
      </c>
      <c r="C31" s="234">
        <f t="shared" si="2"/>
        <v>-302.85481000000004</v>
      </c>
      <c r="D31" s="234">
        <f t="shared" si="2"/>
        <v>-299.21347000000003</v>
      </c>
      <c r="E31" s="234">
        <f t="shared" si="2"/>
        <v>-263.43833</v>
      </c>
      <c r="F31" s="2"/>
    </row>
    <row r="32" spans="1:6" ht="15">
      <c r="A32" s="236" t="str">
        <f t="shared" si="1"/>
        <v>Industria química, maquinaria y equipos 6/</v>
      </c>
      <c r="B32" s="234">
        <f t="shared" si="2"/>
        <v>-3222.55121</v>
      </c>
      <c r="C32" s="234">
        <f t="shared" si="2"/>
        <v>-6232.683509999999</v>
      </c>
      <c r="D32" s="234">
        <f t="shared" si="2"/>
        <v>-4686.694800000001</v>
      </c>
      <c r="E32" s="234">
        <f t="shared" si="2"/>
        <v>-5710.899520000001</v>
      </c>
      <c r="F32" s="2"/>
    </row>
    <row r="33" spans="1:6" ht="7.5" customHeight="1">
      <c r="A33" s="235"/>
      <c r="B33" s="234"/>
      <c r="C33" s="234"/>
      <c r="D33" s="234"/>
      <c r="E33" s="234"/>
      <c r="F33" s="2"/>
    </row>
    <row r="34" spans="1:6" ht="15">
      <c r="A34" s="233" t="str">
        <f>+A24</f>
        <v>Total</v>
      </c>
      <c r="B34" s="232">
        <f>+B14-B24</f>
        <v>-60039.791939999996</v>
      </c>
      <c r="C34" s="232">
        <f>+C14-C24</f>
        <v>-66305.35886000001</v>
      </c>
      <c r="D34" s="232">
        <f>+D14-D24</f>
        <v>-72220.91234000002</v>
      </c>
      <c r="E34" s="232">
        <f>+E14-E24</f>
        <v>-83790.61677000002</v>
      </c>
      <c r="F34" s="270"/>
    </row>
    <row r="35" ht="15">
      <c r="A35" s="120" t="s">
        <v>19</v>
      </c>
    </row>
    <row r="36" ht="15">
      <c r="A36" s="120" t="s">
        <v>448</v>
      </c>
    </row>
    <row r="37" ht="15">
      <c r="A37" s="120" t="s">
        <v>17</v>
      </c>
    </row>
    <row r="38" ht="15">
      <c r="A38" s="120" t="s">
        <v>16</v>
      </c>
    </row>
    <row r="39" s="123" customFormat="1" ht="15">
      <c r="A39" s="4" t="s">
        <v>15</v>
      </c>
    </row>
    <row r="40" s="123" customFormat="1" ht="15">
      <c r="A40" s="123" t="s">
        <v>14</v>
      </c>
    </row>
    <row r="41" ht="15">
      <c r="A41" s="212" t="s">
        <v>0</v>
      </c>
    </row>
  </sheetData>
  <sheetProtection/>
  <mergeCells count="9">
    <mergeCell ref="A3:F3"/>
    <mergeCell ref="A2:F2"/>
    <mergeCell ref="A1:F1"/>
    <mergeCell ref="A4:A5"/>
    <mergeCell ref="F4:F5"/>
    <mergeCell ref="B4:B5"/>
    <mergeCell ref="C4:C5"/>
    <mergeCell ref="D4:D5"/>
    <mergeCell ref="E4:E5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C11" sqref="C11"/>
    </sheetView>
  </sheetViews>
  <sheetFormatPr defaultColWidth="10.00390625" defaultRowHeight="12.75"/>
  <cols>
    <col min="1" max="1" width="14.375" style="243" customWidth="1"/>
    <col min="2" max="2" width="48.375" style="243" customWidth="1"/>
    <col min="3" max="6" width="12.75390625" style="243" customWidth="1"/>
    <col min="7" max="7" width="11.125" style="243" customWidth="1"/>
    <col min="8" max="8" width="14.25390625" style="243" customWidth="1"/>
    <col min="9" max="16384" width="10.00390625" style="243" customWidth="1"/>
  </cols>
  <sheetData>
    <row r="1" spans="3:6" ht="15">
      <c r="C1" s="287"/>
      <c r="D1" s="287"/>
      <c r="E1" s="287"/>
      <c r="F1" s="287"/>
    </row>
    <row r="3" spans="1:8" ht="15">
      <c r="A3" s="390" t="s">
        <v>463</v>
      </c>
      <c r="B3" s="390"/>
      <c r="C3" s="390"/>
      <c r="D3" s="390"/>
      <c r="E3" s="390"/>
      <c r="F3" s="390"/>
      <c r="G3" s="390"/>
      <c r="H3" s="390"/>
    </row>
    <row r="4" spans="1:8" ht="15">
      <c r="A4" s="390" t="s">
        <v>462</v>
      </c>
      <c r="B4" s="390"/>
      <c r="C4" s="390"/>
      <c r="D4" s="390"/>
      <c r="E4" s="390"/>
      <c r="F4" s="390"/>
      <c r="G4" s="390"/>
      <c r="H4" s="390"/>
    </row>
    <row r="5" spans="1:8" ht="15">
      <c r="A5" s="390" t="s">
        <v>8</v>
      </c>
      <c r="B5" s="390"/>
      <c r="C5" s="390"/>
      <c r="D5" s="390"/>
      <c r="E5" s="390"/>
      <c r="F5" s="390"/>
      <c r="G5" s="390"/>
      <c r="H5" s="390"/>
    </row>
    <row r="7" spans="1:8" s="123" customFormat="1" ht="37.5" customHeight="1">
      <c r="A7" s="385" t="s">
        <v>159</v>
      </c>
      <c r="B7" s="377" t="s">
        <v>158</v>
      </c>
      <c r="C7" s="378">
        <v>2013</v>
      </c>
      <c r="D7" s="378">
        <v>2014</v>
      </c>
      <c r="E7" s="378">
        <v>2015</v>
      </c>
      <c r="F7" s="378">
        <v>2016</v>
      </c>
      <c r="G7" s="375" t="s">
        <v>7</v>
      </c>
      <c r="H7" s="379" t="s">
        <v>157</v>
      </c>
    </row>
    <row r="8" spans="1:8" s="277" customFormat="1" ht="12" customHeight="1">
      <c r="A8" s="385"/>
      <c r="B8" s="377"/>
      <c r="C8" s="378"/>
      <c r="D8" s="378"/>
      <c r="E8" s="378"/>
      <c r="F8" s="378"/>
      <c r="G8" s="375"/>
      <c r="H8" s="379"/>
    </row>
    <row r="9" spans="1:6" s="120" customFormat="1" ht="15">
      <c r="A9" s="128" t="s">
        <v>29</v>
      </c>
      <c r="C9" s="2"/>
      <c r="D9" s="2"/>
      <c r="E9" s="2"/>
      <c r="F9" s="2"/>
    </row>
    <row r="10" spans="1:8" s="277" customFormat="1" ht="30">
      <c r="A10" s="281" t="s">
        <v>545</v>
      </c>
      <c r="B10" s="280" t="s">
        <v>546</v>
      </c>
      <c r="C10" s="254">
        <v>7529.8368</v>
      </c>
      <c r="D10" s="254">
        <v>5798.986400000001</v>
      </c>
      <c r="E10" s="254">
        <v>7436.35888</v>
      </c>
      <c r="F10" s="254">
        <v>5167.08432</v>
      </c>
      <c r="G10" s="279">
        <f>(F10/E10-1)*100</f>
        <v>-30.515936584276304</v>
      </c>
      <c r="H10" s="279">
        <f aca="true" t="shared" si="0" ref="H10:H17">(F10/$F$17)*100</f>
        <v>27.06742499263413</v>
      </c>
    </row>
    <row r="11" spans="1:8" s="277" customFormat="1" ht="15.75" customHeight="1">
      <c r="A11" s="281" t="s">
        <v>154</v>
      </c>
      <c r="B11" s="282" t="s">
        <v>582</v>
      </c>
      <c r="C11" s="254">
        <v>1803.88643</v>
      </c>
      <c r="D11" s="254">
        <v>2538.24754</v>
      </c>
      <c r="E11" s="254">
        <v>1583.0452900000003</v>
      </c>
      <c r="F11" s="254">
        <v>2944.73243</v>
      </c>
      <c r="G11" s="279">
        <f>(F11/E11-1)*100</f>
        <v>86.01694143570585</v>
      </c>
      <c r="H11" s="279">
        <f t="shared" si="0"/>
        <v>15.425783524353681</v>
      </c>
    </row>
    <row r="12" spans="1:8" s="277" customFormat="1" ht="15">
      <c r="A12" s="281" t="s">
        <v>547</v>
      </c>
      <c r="B12" s="282" t="s">
        <v>320</v>
      </c>
      <c r="C12" s="254">
        <v>1.7361199999999999</v>
      </c>
      <c r="D12" s="254">
        <v>819.08382</v>
      </c>
      <c r="E12" s="254">
        <v>1067.0954</v>
      </c>
      <c r="F12" s="254">
        <v>2727.7807499999994</v>
      </c>
      <c r="G12" s="279">
        <f>(F12/E12-1)*100</f>
        <v>155.62669935602753</v>
      </c>
      <c r="H12" s="279">
        <f t="shared" si="0"/>
        <v>14.289296685403475</v>
      </c>
    </row>
    <row r="13" spans="1:8" s="277" customFormat="1" ht="15">
      <c r="A13" s="281" t="s">
        <v>213</v>
      </c>
      <c r="B13" s="282" t="s">
        <v>212</v>
      </c>
      <c r="C13" s="254">
        <v>417.35663999999997</v>
      </c>
      <c r="D13" s="254">
        <v>1040.05359</v>
      </c>
      <c r="E13" s="254">
        <v>1325.9465000000002</v>
      </c>
      <c r="F13" s="254">
        <v>1955.9715</v>
      </c>
      <c r="G13" s="279">
        <f>(F13/E13-1)*100</f>
        <v>47.51511467468708</v>
      </c>
      <c r="H13" s="279">
        <f t="shared" si="0"/>
        <v>10.246225643939187</v>
      </c>
    </row>
    <row r="14" spans="1:8" s="277" customFormat="1" ht="15">
      <c r="A14" s="281" t="s">
        <v>583</v>
      </c>
      <c r="B14" s="282" t="s">
        <v>584</v>
      </c>
      <c r="C14" s="254"/>
      <c r="D14" s="254">
        <v>411.01</v>
      </c>
      <c r="E14" s="254"/>
      <c r="F14" s="254">
        <v>1521.45</v>
      </c>
      <c r="G14" s="279"/>
      <c r="H14" s="279">
        <f t="shared" si="0"/>
        <v>7.970013881066914</v>
      </c>
    </row>
    <row r="15" spans="1:8" s="277" customFormat="1" ht="15">
      <c r="A15" s="281" t="s">
        <v>126</v>
      </c>
      <c r="B15" s="282" t="s">
        <v>483</v>
      </c>
      <c r="C15" s="254">
        <v>1179.26784</v>
      </c>
      <c r="D15" s="254">
        <v>1524.2181699999999</v>
      </c>
      <c r="E15" s="254">
        <v>1181.44048</v>
      </c>
      <c r="F15" s="254">
        <v>1372.9458599999998</v>
      </c>
      <c r="G15" s="279">
        <f>(F15/E15-1)*100</f>
        <v>16.209481835259254</v>
      </c>
      <c r="H15" s="279">
        <f t="shared" si="0"/>
        <v>7.19208489411637</v>
      </c>
    </row>
    <row r="16" spans="1:8" s="277" customFormat="1" ht="15">
      <c r="A16" s="286"/>
      <c r="B16" s="274" t="s">
        <v>46</v>
      </c>
      <c r="C16" s="254">
        <v>3666.728250000002</v>
      </c>
      <c r="D16" s="254">
        <v>2919.492049999999</v>
      </c>
      <c r="E16" s="254">
        <v>3288.9634200000055</v>
      </c>
      <c r="F16" s="254">
        <v>3399.713309999992</v>
      </c>
      <c r="G16" s="279">
        <f>(F16/E16-1)*100</f>
        <v>3.367318995599722</v>
      </c>
      <c r="H16" s="279">
        <f t="shared" si="0"/>
        <v>17.809170378486236</v>
      </c>
    </row>
    <row r="17" spans="1:8" s="285" customFormat="1" ht="15">
      <c r="A17" s="278"/>
      <c r="B17" s="251" t="s">
        <v>449</v>
      </c>
      <c r="C17" s="266">
        <f>SUM(C10:C16)</f>
        <v>14598.812080000002</v>
      </c>
      <c r="D17" s="266">
        <f>SUM(D10:D16)</f>
        <v>15051.091569999999</v>
      </c>
      <c r="E17" s="266">
        <f>SUM(E10:E16)</f>
        <v>15882.849970000005</v>
      </c>
      <c r="F17" s="266">
        <f>SUM(F10:F16)</f>
        <v>19089.678169999992</v>
      </c>
      <c r="G17" s="265">
        <f>(F17/E17-1)*100</f>
        <v>20.190508668514397</v>
      </c>
      <c r="H17" s="265">
        <f t="shared" si="0"/>
        <v>100</v>
      </c>
    </row>
    <row r="18" spans="1:8" s="277" customFormat="1" ht="15">
      <c r="A18" s="284"/>
      <c r="B18" s="283"/>
      <c r="C18" s="262"/>
      <c r="D18" s="262"/>
      <c r="E18" s="262"/>
      <c r="F18" s="262"/>
      <c r="G18" s="2"/>
      <c r="H18" s="2"/>
    </row>
    <row r="19" ht="15">
      <c r="A19" s="260" t="s">
        <v>28</v>
      </c>
    </row>
    <row r="20" spans="1:8" s="277" customFormat="1" ht="15">
      <c r="A20" s="281" t="s">
        <v>585</v>
      </c>
      <c r="B20" s="282" t="s">
        <v>586</v>
      </c>
      <c r="C20" s="254">
        <v>3511.45304</v>
      </c>
      <c r="D20" s="254">
        <v>4295.169669999999</v>
      </c>
      <c r="E20" s="254">
        <v>7145.3635</v>
      </c>
      <c r="F20" s="254">
        <v>10346.907140000001</v>
      </c>
      <c r="G20" s="279">
        <f>(F20/E20-1)*100</f>
        <v>44.80588902160121</v>
      </c>
      <c r="H20" s="279">
        <f aca="true" t="shared" si="1" ref="H20:H27">(F20/$F$27)*100</f>
        <v>10.05722927411351</v>
      </c>
    </row>
    <row r="21" spans="1:8" s="277" customFormat="1" ht="15">
      <c r="A21" s="281" t="s">
        <v>361</v>
      </c>
      <c r="B21" s="282" t="s">
        <v>360</v>
      </c>
      <c r="C21" s="254">
        <v>3.00503</v>
      </c>
      <c r="D21" s="254"/>
      <c r="E21" s="254">
        <v>3708.3038500000002</v>
      </c>
      <c r="F21" s="254">
        <v>10086.22811</v>
      </c>
      <c r="G21" s="279">
        <f>(F21/E21-1)*100</f>
        <v>171.99033622878557</v>
      </c>
      <c r="H21" s="279">
        <f t="shared" si="1"/>
        <v>9.803848361712326</v>
      </c>
    </row>
    <row r="22" spans="1:8" s="277" customFormat="1" ht="15" customHeight="1">
      <c r="A22" s="281" t="s">
        <v>587</v>
      </c>
      <c r="B22" s="282" t="s">
        <v>588</v>
      </c>
      <c r="C22" s="254"/>
      <c r="D22" s="254"/>
      <c r="E22" s="254"/>
      <c r="F22" s="254">
        <v>9488.33306</v>
      </c>
      <c r="G22" s="279"/>
      <c r="H22" s="279">
        <f t="shared" si="1"/>
        <v>9.222692319781563</v>
      </c>
    </row>
    <row r="23" spans="1:8" s="277" customFormat="1" ht="18" customHeight="1">
      <c r="A23" s="281" t="s">
        <v>365</v>
      </c>
      <c r="B23" s="282" t="s">
        <v>364</v>
      </c>
      <c r="C23" s="254">
        <v>8782.09937</v>
      </c>
      <c r="D23" s="254">
        <v>8576.29026</v>
      </c>
      <c r="E23" s="254">
        <v>7907.080150000001</v>
      </c>
      <c r="F23" s="254">
        <v>9397.66168</v>
      </c>
      <c r="G23" s="279">
        <f>(F23/E23-1)*100</f>
        <v>18.851225758727107</v>
      </c>
      <c r="H23" s="279">
        <f t="shared" si="1"/>
        <v>9.134559427031906</v>
      </c>
    </row>
    <row r="24" spans="1:8" s="277" customFormat="1" ht="18.75" customHeight="1">
      <c r="A24" s="281" t="s">
        <v>589</v>
      </c>
      <c r="B24" s="282" t="s">
        <v>590</v>
      </c>
      <c r="C24" s="254">
        <v>274.15281</v>
      </c>
      <c r="D24" s="254">
        <v>564.7422400000002</v>
      </c>
      <c r="E24" s="254">
        <v>4348.65106</v>
      </c>
      <c r="F24" s="254">
        <v>7173.670730000001</v>
      </c>
      <c r="G24" s="279">
        <f>(F24/E24-1)*100</f>
        <v>64.96312605960158</v>
      </c>
      <c r="H24" s="279">
        <f t="shared" si="1"/>
        <v>6.972832585854949</v>
      </c>
    </row>
    <row r="25" spans="1:8" s="277" customFormat="1" ht="27.75" customHeight="1">
      <c r="A25" s="281" t="s">
        <v>591</v>
      </c>
      <c r="B25" s="280" t="s">
        <v>592</v>
      </c>
      <c r="C25" s="254">
        <v>7557.796490000001</v>
      </c>
      <c r="D25" s="254">
        <v>7923.956989999999</v>
      </c>
      <c r="E25" s="254">
        <v>8130.157139999999</v>
      </c>
      <c r="F25" s="254">
        <v>6318.33375</v>
      </c>
      <c r="G25" s="279">
        <f>(F25/E25-1)*100</f>
        <v>-22.285219815566805</v>
      </c>
      <c r="H25" s="279">
        <f t="shared" si="1"/>
        <v>6.141442103840065</v>
      </c>
    </row>
    <row r="26" spans="1:8" s="277" customFormat="1" ht="15" customHeight="1">
      <c r="A26" s="275"/>
      <c r="B26" s="274" t="s">
        <v>46</v>
      </c>
      <c r="C26" s="254">
        <v>54510.09728</v>
      </c>
      <c r="D26" s="254">
        <v>59996.291270000016</v>
      </c>
      <c r="E26" s="254">
        <v>56864.20661000004</v>
      </c>
      <c r="F26" s="254">
        <v>50069.16047000001</v>
      </c>
      <c r="G26" s="279">
        <f>(F26/E26-1)*100</f>
        <v>-11.949601594907444</v>
      </c>
      <c r="H26" s="279">
        <f t="shared" si="1"/>
        <v>48.66739592766569</v>
      </c>
    </row>
    <row r="27" spans="1:8" s="277" customFormat="1" ht="15" customHeight="1">
      <c r="A27" s="278"/>
      <c r="B27" s="251" t="s">
        <v>449</v>
      </c>
      <c r="C27" s="266">
        <f>SUM(C20:C26)</f>
        <v>74638.60402</v>
      </c>
      <c r="D27" s="266">
        <f>SUM(D20:D26)</f>
        <v>81356.45043000001</v>
      </c>
      <c r="E27" s="266">
        <f>SUM(E20:E26)</f>
        <v>88103.76231000003</v>
      </c>
      <c r="F27" s="266">
        <f>SUM(F20:F26)</f>
        <v>102880.29494</v>
      </c>
      <c r="G27" s="265">
        <f>(F27/E27-1)*100</f>
        <v>16.77173850761058</v>
      </c>
      <c r="H27" s="265">
        <f t="shared" si="1"/>
        <v>100</v>
      </c>
    </row>
    <row r="28" spans="1:8" ht="15">
      <c r="A28" s="246"/>
      <c r="B28" s="246"/>
      <c r="C28" s="247"/>
      <c r="D28" s="247"/>
      <c r="E28" s="247"/>
      <c r="F28" s="247"/>
      <c r="G28" s="246"/>
      <c r="H28" s="246"/>
    </row>
    <row r="29" ht="15">
      <c r="A29" s="212" t="s">
        <v>0</v>
      </c>
    </row>
    <row r="30" spans="3:6" ht="15">
      <c r="C30" s="254"/>
      <c r="D30" s="254"/>
      <c r="E30" s="254"/>
      <c r="F30" s="254"/>
    </row>
    <row r="31" spans="1:6" ht="15">
      <c r="A31" s="275"/>
      <c r="B31" s="274"/>
      <c r="C31" s="254"/>
      <c r="D31" s="254"/>
      <c r="E31" s="254"/>
      <c r="F31" s="254"/>
    </row>
  </sheetData>
  <sheetProtection/>
  <mergeCells count="11">
    <mergeCell ref="F7:F8"/>
    <mergeCell ref="A3:H3"/>
    <mergeCell ref="A4:H4"/>
    <mergeCell ref="A5:H5"/>
    <mergeCell ref="A7:A8"/>
    <mergeCell ref="B7:B8"/>
    <mergeCell ref="C7:C8"/>
    <mergeCell ref="G7:G8"/>
    <mergeCell ref="H7:H8"/>
    <mergeCell ref="D7:D8"/>
    <mergeCell ref="E7:E8"/>
  </mergeCells>
  <printOptions/>
  <pageMargins left="0.75" right="0.75" top="1" bottom="1" header="0" footer="0"/>
  <pageSetup horizontalDpi="360" verticalDpi="36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F42"/>
  <sheetViews>
    <sheetView showGridLines="0" zoomScalePageLayoutView="0" workbookViewId="0" topLeftCell="A1">
      <selection activeCell="D11" sqref="D11"/>
    </sheetView>
  </sheetViews>
  <sheetFormatPr defaultColWidth="10.00390625" defaultRowHeight="12.75"/>
  <cols>
    <col min="1" max="1" width="44.75390625" style="120" customWidth="1"/>
    <col min="2" max="5" width="13.25390625" style="120" customWidth="1"/>
    <col min="6" max="6" width="11.25390625" style="120" customWidth="1"/>
    <col min="7" max="16384" width="10.00390625" style="120" customWidth="1"/>
  </cols>
  <sheetData>
    <row r="2" spans="1:6" ht="15">
      <c r="A2" s="390" t="s">
        <v>465</v>
      </c>
      <c r="B2" s="390"/>
      <c r="C2" s="390"/>
      <c r="D2" s="390"/>
      <c r="E2" s="390"/>
      <c r="F2" s="390"/>
    </row>
    <row r="3" spans="1:6" ht="15">
      <c r="A3" s="407" t="s">
        <v>464</v>
      </c>
      <c r="B3" s="407"/>
      <c r="C3" s="407"/>
      <c r="D3" s="407"/>
      <c r="E3" s="407"/>
      <c r="F3" s="407"/>
    </row>
    <row r="4" spans="1:6" ht="15">
      <c r="A4" s="390" t="s">
        <v>8</v>
      </c>
      <c r="B4" s="390"/>
      <c r="C4" s="390"/>
      <c r="D4" s="390"/>
      <c r="E4" s="390"/>
      <c r="F4" s="390"/>
    </row>
    <row r="5" spans="1:6" ht="30.75" customHeight="1">
      <c r="A5" s="377" t="s">
        <v>30</v>
      </c>
      <c r="B5" s="378">
        <v>2013</v>
      </c>
      <c r="C5" s="378">
        <v>2014</v>
      </c>
      <c r="D5" s="378">
        <v>2015</v>
      </c>
      <c r="E5" s="378">
        <v>2016</v>
      </c>
      <c r="F5" s="375" t="s">
        <v>7</v>
      </c>
    </row>
    <row r="6" spans="1:6" ht="15">
      <c r="A6" s="377"/>
      <c r="B6" s="378"/>
      <c r="C6" s="378"/>
      <c r="D6" s="378"/>
      <c r="E6" s="378"/>
      <c r="F6" s="375"/>
    </row>
    <row r="7" spans="1:6" ht="15">
      <c r="A7" s="128" t="s">
        <v>29</v>
      </c>
      <c r="F7" s="2"/>
    </row>
    <row r="8" spans="1:6" ht="15">
      <c r="A8" s="241" t="s">
        <v>25</v>
      </c>
      <c r="B8" s="240">
        <v>1994.29478</v>
      </c>
      <c r="C8" s="240">
        <v>774.81345</v>
      </c>
      <c r="D8" s="240">
        <v>626.7434599999999</v>
      </c>
      <c r="E8" s="240">
        <v>944.96355</v>
      </c>
      <c r="F8" s="7">
        <f aca="true" t="shared" si="0" ref="F8:F13">(E8/D8-1)*100</f>
        <v>50.773579671657075</v>
      </c>
    </row>
    <row r="9" spans="1:6" ht="15">
      <c r="A9" s="241" t="s">
        <v>24</v>
      </c>
      <c r="B9" s="240">
        <v>17193.542949999995</v>
      </c>
      <c r="C9" s="240">
        <v>16445.461270000007</v>
      </c>
      <c r="D9" s="240">
        <v>13991.02942</v>
      </c>
      <c r="E9" s="240">
        <v>15399.00786</v>
      </c>
      <c r="F9" s="7">
        <f t="shared" si="0"/>
        <v>10.063437061945635</v>
      </c>
    </row>
    <row r="10" spans="1:6" ht="15">
      <c r="A10" s="241" t="s">
        <v>23</v>
      </c>
      <c r="B10" s="240">
        <v>160.91508</v>
      </c>
      <c r="C10" s="240">
        <v>194.57099000000002</v>
      </c>
      <c r="D10" s="240">
        <v>10</v>
      </c>
      <c r="E10" s="240">
        <v>1.755</v>
      </c>
      <c r="F10" s="7">
        <f t="shared" si="0"/>
        <v>-82.45</v>
      </c>
    </row>
    <row r="11" spans="1:6" ht="15">
      <c r="A11" s="241" t="s">
        <v>22</v>
      </c>
      <c r="B11" s="240">
        <v>43528.924079999975</v>
      </c>
      <c r="C11" s="240">
        <v>45559.27867999998</v>
      </c>
      <c r="D11" s="240">
        <v>52203.55793000004</v>
      </c>
      <c r="E11" s="240">
        <v>54589.67312000001</v>
      </c>
      <c r="F11" s="7">
        <f t="shared" si="0"/>
        <v>4.57079035340755</v>
      </c>
    </row>
    <row r="12" spans="1:6" ht="15">
      <c r="A12" s="241" t="s">
        <v>21</v>
      </c>
      <c r="B12" s="240">
        <v>116.7</v>
      </c>
      <c r="C12" s="240">
        <v>380.80904</v>
      </c>
      <c r="D12" s="240">
        <v>162.273</v>
      </c>
      <c r="E12" s="240">
        <v>46.5</v>
      </c>
      <c r="F12" s="7">
        <f t="shared" si="0"/>
        <v>-71.34458597548576</v>
      </c>
    </row>
    <row r="13" spans="1:6" ht="15">
      <c r="A13" s="241" t="s">
        <v>20</v>
      </c>
      <c r="B13" s="240">
        <v>2691.77069</v>
      </c>
      <c r="C13" s="240">
        <v>4488.77209</v>
      </c>
      <c r="D13" s="240">
        <v>2614.50347</v>
      </c>
      <c r="E13" s="240">
        <v>3115.8849600000003</v>
      </c>
      <c r="F13" s="7">
        <f t="shared" si="0"/>
        <v>19.176929606446457</v>
      </c>
    </row>
    <row r="14" spans="2:6" ht="5.25" customHeight="1">
      <c r="B14" s="239"/>
      <c r="C14" s="239"/>
      <c r="D14" s="239"/>
      <c r="E14" s="239"/>
      <c r="F14" s="7"/>
    </row>
    <row r="15" spans="1:6" ht="15">
      <c r="A15" s="238" t="s">
        <v>449</v>
      </c>
      <c r="B15" s="237">
        <f>SUM(B8:B13)</f>
        <v>65686.14757999998</v>
      </c>
      <c r="C15" s="237">
        <f>SUM(C8:C13)</f>
        <v>67843.70551999999</v>
      </c>
      <c r="D15" s="237">
        <f>SUM(D8:D13)</f>
        <v>69608.10728000004</v>
      </c>
      <c r="E15" s="237">
        <f>SUM(E8:E13)</f>
        <v>74097.78449</v>
      </c>
      <c r="F15" s="237">
        <f>(E15/D15-1)*100</f>
        <v>6.449934332993923</v>
      </c>
    </row>
    <row r="16" ht="15">
      <c r="F16" s="7"/>
    </row>
    <row r="17" spans="1:6" ht="15">
      <c r="A17" s="128" t="s">
        <v>28</v>
      </c>
      <c r="F17" s="7"/>
    </row>
    <row r="18" spans="1:6" ht="15">
      <c r="A18" s="241" t="s">
        <v>25</v>
      </c>
      <c r="B18" s="240">
        <v>103.09937</v>
      </c>
      <c r="C18" s="240"/>
      <c r="D18" s="240"/>
      <c r="E18" s="240">
        <v>125.44417</v>
      </c>
      <c r="F18" s="7"/>
    </row>
    <row r="19" spans="1:6" ht="15">
      <c r="A19" s="241" t="s">
        <v>24</v>
      </c>
      <c r="B19" s="240">
        <v>0.3467</v>
      </c>
      <c r="C19" s="240">
        <v>0.81164</v>
      </c>
      <c r="D19" s="240">
        <v>1.07216</v>
      </c>
      <c r="E19" s="240">
        <v>0.74103</v>
      </c>
      <c r="F19" s="7">
        <f>(E19/D19-1)*100</f>
        <v>-30.884382927921205</v>
      </c>
    </row>
    <row r="20" spans="1:6" ht="15">
      <c r="A20" s="241" t="s">
        <v>23</v>
      </c>
      <c r="B20" s="240">
        <v>833.9103</v>
      </c>
      <c r="C20" s="240">
        <v>1114.551429999999</v>
      </c>
      <c r="D20" s="240">
        <v>1319.7395999999997</v>
      </c>
      <c r="E20" s="240">
        <v>1356.3235599999998</v>
      </c>
      <c r="F20" s="7">
        <f>(E20/D20-1)*100</f>
        <v>2.77205897284587</v>
      </c>
    </row>
    <row r="21" spans="1:6" ht="15">
      <c r="A21" s="241" t="s">
        <v>22</v>
      </c>
      <c r="B21" s="240"/>
      <c r="C21" s="240"/>
      <c r="D21" s="240"/>
      <c r="E21" s="240"/>
      <c r="F21" s="7"/>
    </row>
    <row r="22" spans="1:6" ht="15">
      <c r="A22" s="241" t="s">
        <v>21</v>
      </c>
      <c r="B22" s="240">
        <v>36.3415</v>
      </c>
      <c r="C22" s="240">
        <v>69.88103000000001</v>
      </c>
      <c r="D22" s="240">
        <v>6.81597</v>
      </c>
      <c r="E22" s="240">
        <v>5.016220000000001</v>
      </c>
      <c r="F22" s="7">
        <f>(E22/D22-1)*100</f>
        <v>-26.404899082595723</v>
      </c>
    </row>
    <row r="23" spans="1:6" ht="15">
      <c r="A23" s="241" t="s">
        <v>20</v>
      </c>
      <c r="B23" s="240"/>
      <c r="C23" s="240"/>
      <c r="D23" s="240"/>
      <c r="E23" s="240"/>
      <c r="F23" s="7"/>
    </row>
    <row r="24" spans="2:6" ht="6" customHeight="1">
      <c r="B24" s="239"/>
      <c r="C24" s="239"/>
      <c r="D24" s="239"/>
      <c r="E24" s="239"/>
      <c r="F24" s="7"/>
    </row>
    <row r="25" spans="1:6" ht="15">
      <c r="A25" s="238" t="s">
        <v>117</v>
      </c>
      <c r="B25" s="237">
        <f>SUM(B18:B23)</f>
        <v>973.69787</v>
      </c>
      <c r="C25" s="237">
        <f>SUM(C18:C23)</f>
        <v>1185.244099999999</v>
      </c>
      <c r="D25" s="237">
        <f>SUM(D18:D23)</f>
        <v>1327.6277299999997</v>
      </c>
      <c r="E25" s="237">
        <f>SUM(E18:E23)</f>
        <v>1487.5249799999997</v>
      </c>
      <c r="F25" s="237">
        <f>(E25/D25-1)*100</f>
        <v>12.043831744912413</v>
      </c>
    </row>
    <row r="26" spans="1:6" s="123" customFormat="1" ht="15">
      <c r="A26" s="272"/>
      <c r="B26" s="271"/>
      <c r="C26" s="271"/>
      <c r="D26" s="271"/>
      <c r="E26" s="271"/>
      <c r="F26" s="111"/>
    </row>
    <row r="27" ht="15">
      <c r="A27" s="128" t="s">
        <v>45</v>
      </c>
    </row>
    <row r="28" spans="1:6" ht="15">
      <c r="A28" s="236" t="str">
        <f aca="true" t="shared" si="1" ref="A28:A33">+A18</f>
        <v>Agrícola 1/</v>
      </c>
      <c r="B28" s="234">
        <f aca="true" t="shared" si="2" ref="B28:E31">+B8-B18</f>
        <v>1891.19541</v>
      </c>
      <c r="C28" s="234">
        <f t="shared" si="2"/>
        <v>774.81345</v>
      </c>
      <c r="D28" s="234">
        <f t="shared" si="2"/>
        <v>626.7434599999999</v>
      </c>
      <c r="E28" s="234">
        <f t="shared" si="2"/>
        <v>819.5193800000001</v>
      </c>
      <c r="F28" s="2"/>
    </row>
    <row r="29" spans="1:6" ht="15">
      <c r="A29" s="236" t="str">
        <f t="shared" si="1"/>
        <v>Pecuario 2/</v>
      </c>
      <c r="B29" s="234">
        <f t="shared" si="2"/>
        <v>17193.196249999997</v>
      </c>
      <c r="C29" s="234">
        <f t="shared" si="2"/>
        <v>16444.649630000007</v>
      </c>
      <c r="D29" s="234">
        <f t="shared" si="2"/>
        <v>13989.957260000001</v>
      </c>
      <c r="E29" s="234">
        <f t="shared" si="2"/>
        <v>15398.26683</v>
      </c>
      <c r="F29" s="2"/>
    </row>
    <row r="30" spans="1:6" ht="15">
      <c r="A30" s="236" t="str">
        <f t="shared" si="1"/>
        <v>Pesca 3/</v>
      </c>
      <c r="B30" s="234">
        <f t="shared" si="2"/>
        <v>-672.99522</v>
      </c>
      <c r="C30" s="234">
        <f t="shared" si="2"/>
        <v>-919.980439999999</v>
      </c>
      <c r="D30" s="234">
        <f t="shared" si="2"/>
        <v>-1309.7395999999997</v>
      </c>
      <c r="E30" s="234">
        <f t="shared" si="2"/>
        <v>-1354.5685599999997</v>
      </c>
      <c r="F30" s="2"/>
    </row>
    <row r="31" spans="1:6" ht="15">
      <c r="A31" s="236" t="str">
        <f t="shared" si="1"/>
        <v>Industria alimentaria 4/</v>
      </c>
      <c r="B31" s="234">
        <f t="shared" si="2"/>
        <v>43528.924079999975</v>
      </c>
      <c r="C31" s="234">
        <f t="shared" si="2"/>
        <v>45559.27867999998</v>
      </c>
      <c r="D31" s="234">
        <f t="shared" si="2"/>
        <v>52203.55793000004</v>
      </c>
      <c r="E31" s="234">
        <f t="shared" si="2"/>
        <v>54589.67312000001</v>
      </c>
      <c r="F31" s="2"/>
    </row>
    <row r="32" spans="1:6" ht="15">
      <c r="A32" s="236" t="str">
        <f t="shared" si="1"/>
        <v>Industria agromanufacturera 5/</v>
      </c>
      <c r="B32" s="234">
        <f>+B12-B22</f>
        <v>80.35849999999999</v>
      </c>
      <c r="C32" s="234">
        <f>+C12-C22</f>
        <v>310.92801</v>
      </c>
      <c r="D32" s="234"/>
      <c r="E32" s="234">
        <f>+E12-E22</f>
        <v>41.483779999999996</v>
      </c>
      <c r="F32" s="2"/>
    </row>
    <row r="33" spans="1:6" ht="15">
      <c r="A33" s="236" t="str">
        <f t="shared" si="1"/>
        <v>Industria química, maquinaria y equipos 6/</v>
      </c>
      <c r="B33" s="234">
        <f>+B13-B23</f>
        <v>2691.77069</v>
      </c>
      <c r="C33" s="234">
        <f>+C13-C23</f>
        <v>4488.77209</v>
      </c>
      <c r="D33" s="234">
        <f>+D13-D23</f>
        <v>2614.50347</v>
      </c>
      <c r="E33" s="234">
        <f>+E13-E23</f>
        <v>3115.8849600000003</v>
      </c>
      <c r="F33" s="2"/>
    </row>
    <row r="34" spans="1:6" ht="7.5" customHeight="1">
      <c r="A34" s="235"/>
      <c r="B34" s="234"/>
      <c r="C34" s="234"/>
      <c r="D34" s="234"/>
      <c r="E34" s="234"/>
      <c r="F34" s="2"/>
    </row>
    <row r="35" spans="1:6" ht="15">
      <c r="A35" s="233" t="str">
        <f>+A25</f>
        <v>Total</v>
      </c>
      <c r="B35" s="232">
        <f>+B15-B25</f>
        <v>64712.44970999997</v>
      </c>
      <c r="C35" s="232">
        <f>+C15-C25</f>
        <v>66658.46141999999</v>
      </c>
      <c r="D35" s="232">
        <f>+D15-D25</f>
        <v>68280.47955000005</v>
      </c>
      <c r="E35" s="232">
        <f>+E15-E25</f>
        <v>72610.25951</v>
      </c>
      <c r="F35" s="270"/>
    </row>
    <row r="36" ht="15">
      <c r="A36" s="120" t="s">
        <v>19</v>
      </c>
    </row>
    <row r="37" ht="15">
      <c r="A37" s="120" t="s">
        <v>448</v>
      </c>
    </row>
    <row r="38" ht="15">
      <c r="A38" s="120" t="s">
        <v>17</v>
      </c>
    </row>
    <row r="39" s="123" customFormat="1" ht="15">
      <c r="A39" s="120" t="s">
        <v>16</v>
      </c>
    </row>
    <row r="40" s="123" customFormat="1" ht="15">
      <c r="A40" s="4" t="s">
        <v>15</v>
      </c>
    </row>
    <row r="41" ht="15">
      <c r="A41" s="123" t="s">
        <v>14</v>
      </c>
    </row>
    <row r="42" ht="15">
      <c r="A42" s="212" t="s">
        <v>0</v>
      </c>
    </row>
  </sheetData>
  <sheetProtection/>
  <mergeCells count="9">
    <mergeCell ref="A3:F3"/>
    <mergeCell ref="A2:F2"/>
    <mergeCell ref="A5:A6"/>
    <mergeCell ref="B5:B6"/>
    <mergeCell ref="F5:F6"/>
    <mergeCell ref="C5:C6"/>
    <mergeCell ref="A4:F4"/>
    <mergeCell ref="D5:D6"/>
    <mergeCell ref="E5:E6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="112" zoomScaleNormal="112" zoomScalePageLayoutView="0" workbookViewId="0" topLeftCell="A1">
      <selection activeCell="C10" sqref="C10"/>
    </sheetView>
  </sheetViews>
  <sheetFormatPr defaultColWidth="10.00390625" defaultRowHeight="12.75"/>
  <cols>
    <col min="1" max="1" width="14.125" style="243" customWidth="1"/>
    <col min="2" max="2" width="48.125" style="243" customWidth="1"/>
    <col min="3" max="7" width="13.00390625" style="243" customWidth="1"/>
    <col min="8" max="8" width="14.00390625" style="243" customWidth="1"/>
    <col min="9" max="16384" width="10.00390625" style="243" customWidth="1"/>
  </cols>
  <sheetData>
    <row r="1" spans="1:2" ht="15">
      <c r="A1" s="295"/>
      <c r="B1" s="294"/>
    </row>
    <row r="2" spans="1:8" ht="15">
      <c r="A2" s="390" t="s">
        <v>467</v>
      </c>
      <c r="B2" s="390"/>
      <c r="C2" s="390"/>
      <c r="D2" s="390"/>
      <c r="E2" s="390"/>
      <c r="F2" s="390"/>
      <c r="G2" s="390"/>
      <c r="H2" s="390"/>
    </row>
    <row r="3" spans="1:8" ht="15">
      <c r="A3" s="390" t="s">
        <v>466</v>
      </c>
      <c r="B3" s="390"/>
      <c r="C3" s="390"/>
      <c r="D3" s="390"/>
      <c r="E3" s="390"/>
      <c r="F3" s="390"/>
      <c r="G3" s="390"/>
      <c r="H3" s="390"/>
    </row>
    <row r="4" spans="1:8" ht="15">
      <c r="A4" s="390" t="s">
        <v>8</v>
      </c>
      <c r="B4" s="390"/>
      <c r="C4" s="390"/>
      <c r="D4" s="390"/>
      <c r="E4" s="390"/>
      <c r="F4" s="390"/>
      <c r="G4" s="390"/>
      <c r="H4" s="390"/>
    </row>
    <row r="6" spans="1:8" s="123" customFormat="1" ht="37.5" customHeight="1">
      <c r="A6" s="385" t="s">
        <v>159</v>
      </c>
      <c r="B6" s="377" t="s">
        <v>158</v>
      </c>
      <c r="C6" s="378">
        <v>2013</v>
      </c>
      <c r="D6" s="378">
        <v>2014</v>
      </c>
      <c r="E6" s="378">
        <v>2015</v>
      </c>
      <c r="F6" s="378">
        <v>2016</v>
      </c>
      <c r="G6" s="375" t="s">
        <v>7</v>
      </c>
      <c r="H6" s="379" t="s">
        <v>157</v>
      </c>
    </row>
    <row r="7" spans="1:8" s="290" customFormat="1" ht="12" customHeight="1">
      <c r="A7" s="385"/>
      <c r="B7" s="377"/>
      <c r="C7" s="378"/>
      <c r="D7" s="378"/>
      <c r="E7" s="378"/>
      <c r="F7" s="378"/>
      <c r="G7" s="375"/>
      <c r="H7" s="379"/>
    </row>
    <row r="8" spans="1:6" s="120" customFormat="1" ht="15">
      <c r="A8" s="128" t="s">
        <v>29</v>
      </c>
      <c r="C8" s="2"/>
      <c r="D8" s="2"/>
      <c r="E8" s="2"/>
      <c r="F8" s="2"/>
    </row>
    <row r="9" spans="1:8" s="290" customFormat="1" ht="18" customHeight="1">
      <c r="A9" s="293" t="s">
        <v>545</v>
      </c>
      <c r="B9" s="292" t="s">
        <v>328</v>
      </c>
      <c r="C9" s="254">
        <v>21320.84174</v>
      </c>
      <c r="D9" s="254">
        <v>22184.76188</v>
      </c>
      <c r="E9" s="254">
        <v>26441.09466</v>
      </c>
      <c r="F9" s="254">
        <v>27621.779039999998</v>
      </c>
      <c r="G9" s="279">
        <f aca="true" t="shared" si="0" ref="G9:G16">(F9/E9-1)*100</f>
        <v>4.46533850123132</v>
      </c>
      <c r="H9" s="279">
        <f aca="true" t="shared" si="1" ref="H9:H16">(F9/$F$16)*100</f>
        <v>37.27746953585062</v>
      </c>
    </row>
    <row r="10" spans="1:8" s="290" customFormat="1" ht="32.25" customHeight="1">
      <c r="A10" s="293" t="s">
        <v>593</v>
      </c>
      <c r="B10" s="292" t="s">
        <v>594</v>
      </c>
      <c r="C10" s="254">
        <v>5870.298829999999</v>
      </c>
      <c r="D10" s="254">
        <v>7606.39335</v>
      </c>
      <c r="E10" s="254">
        <v>9185.533899999999</v>
      </c>
      <c r="F10" s="254">
        <v>9557.5787</v>
      </c>
      <c r="G10" s="279">
        <f t="shared" si="0"/>
        <v>4.05033397133292</v>
      </c>
      <c r="H10" s="279">
        <f t="shared" si="1"/>
        <v>12.89860252338565</v>
      </c>
    </row>
    <row r="11" spans="1:8" s="290" customFormat="1" ht="15.75" customHeight="1">
      <c r="A11" s="293" t="s">
        <v>547</v>
      </c>
      <c r="B11" s="292" t="s">
        <v>320</v>
      </c>
      <c r="C11" s="254">
        <v>2933.2978700000003</v>
      </c>
      <c r="D11" s="254">
        <v>3357.1294500000004</v>
      </c>
      <c r="E11" s="254">
        <v>2855.2900799999998</v>
      </c>
      <c r="F11" s="254">
        <v>5256.09612</v>
      </c>
      <c r="G11" s="279">
        <f t="shared" si="0"/>
        <v>84.08273670043363</v>
      </c>
      <c r="H11" s="279">
        <f t="shared" si="1"/>
        <v>7.093459212278264</v>
      </c>
    </row>
    <row r="12" spans="1:8" s="290" customFormat="1" ht="14.25" customHeight="1">
      <c r="A12" s="293" t="s">
        <v>595</v>
      </c>
      <c r="B12" s="292" t="s">
        <v>596</v>
      </c>
      <c r="C12" s="254">
        <v>5982.527970000001</v>
      </c>
      <c r="D12" s="254">
        <v>3629.807</v>
      </c>
      <c r="E12" s="254">
        <v>773.61</v>
      </c>
      <c r="F12" s="254">
        <v>3756.8324</v>
      </c>
      <c r="G12" s="279">
        <f t="shared" si="0"/>
        <v>385.62355708948945</v>
      </c>
      <c r="H12" s="279">
        <f t="shared" si="1"/>
        <v>5.0701008483013545</v>
      </c>
    </row>
    <row r="13" spans="1:8" s="290" customFormat="1" ht="17.25" customHeight="1">
      <c r="A13" s="293" t="s">
        <v>597</v>
      </c>
      <c r="B13" s="292" t="s">
        <v>598</v>
      </c>
      <c r="C13" s="254">
        <v>1601.6556399999997</v>
      </c>
      <c r="D13" s="254">
        <v>2873.55959</v>
      </c>
      <c r="E13" s="254">
        <v>4047.13463</v>
      </c>
      <c r="F13" s="254">
        <v>3150.10641</v>
      </c>
      <c r="G13" s="279">
        <f t="shared" si="0"/>
        <v>-22.164526313274635</v>
      </c>
      <c r="H13" s="279">
        <f t="shared" si="1"/>
        <v>4.2512828577555215</v>
      </c>
    </row>
    <row r="14" spans="1:8" s="290" customFormat="1" ht="15">
      <c r="A14" s="293" t="s">
        <v>599</v>
      </c>
      <c r="B14" s="292" t="s">
        <v>600</v>
      </c>
      <c r="C14" s="254"/>
      <c r="D14" s="254">
        <v>1091.7718</v>
      </c>
      <c r="E14" s="254">
        <v>1690.31662</v>
      </c>
      <c r="F14" s="254">
        <v>2530.646</v>
      </c>
      <c r="G14" s="279">
        <f t="shared" si="0"/>
        <v>49.714318019306944</v>
      </c>
      <c r="H14" s="279">
        <f t="shared" si="1"/>
        <v>3.415278901276094</v>
      </c>
    </row>
    <row r="15" spans="1:8" s="290" customFormat="1" ht="15">
      <c r="A15" s="286"/>
      <c r="B15" s="291" t="s">
        <v>46</v>
      </c>
      <c r="C15" s="254">
        <f>'cuadro54,'!B15-SUM(C9:C14)</f>
        <v>27977.525529999977</v>
      </c>
      <c r="D15" s="254">
        <f>'cuadro54,'!C15-SUM(D9:D14)</f>
        <v>27100.28244999999</v>
      </c>
      <c r="E15" s="254">
        <f>'cuadro54,'!D15-SUM(E9:E14)</f>
        <v>24615.127390000045</v>
      </c>
      <c r="F15" s="254">
        <f>'cuadro54,'!E15-SUM(F9:F14)</f>
        <v>22224.745820000004</v>
      </c>
      <c r="G15" s="279">
        <f t="shared" si="0"/>
        <v>-9.7110266062289</v>
      </c>
      <c r="H15" s="279">
        <f t="shared" si="1"/>
        <v>29.993806121152495</v>
      </c>
    </row>
    <row r="16" spans="1:8" s="288" customFormat="1" ht="15">
      <c r="A16" s="278"/>
      <c r="B16" s="251" t="s">
        <v>449</v>
      </c>
      <c r="C16" s="266">
        <f>SUM(C9:C15)</f>
        <v>65686.14757999998</v>
      </c>
      <c r="D16" s="266">
        <f>SUM(D9:D15)</f>
        <v>67843.70551999999</v>
      </c>
      <c r="E16" s="266">
        <f>SUM(E9:E15)</f>
        <v>69608.10728000004</v>
      </c>
      <c r="F16" s="266">
        <f>SUM(F9:F15)</f>
        <v>74097.78449</v>
      </c>
      <c r="G16" s="265">
        <f t="shared" si="0"/>
        <v>6.449934332993923</v>
      </c>
      <c r="H16" s="265">
        <f t="shared" si="1"/>
        <v>100</v>
      </c>
    </row>
    <row r="17" spans="1:8" s="290" customFormat="1" ht="15">
      <c r="A17" s="284"/>
      <c r="B17" s="283"/>
      <c r="C17" s="262"/>
      <c r="D17" s="262"/>
      <c r="E17" s="262"/>
      <c r="F17" s="262"/>
      <c r="G17" s="2"/>
      <c r="H17" s="2"/>
    </row>
    <row r="18" ht="15">
      <c r="A18" s="260" t="s">
        <v>28</v>
      </c>
    </row>
    <row r="19" spans="1:8" s="290" customFormat="1" ht="14.25" customHeight="1">
      <c r="A19" s="293" t="s">
        <v>601</v>
      </c>
      <c r="B19" s="292" t="s">
        <v>602</v>
      </c>
      <c r="C19" s="254">
        <v>236.68154</v>
      </c>
      <c r="D19" s="254">
        <v>273.04902000000004</v>
      </c>
      <c r="E19" s="254">
        <v>384.09007</v>
      </c>
      <c r="F19" s="254">
        <v>513.75712</v>
      </c>
      <c r="G19" s="279">
        <f>(F19/E19-1)*100</f>
        <v>33.75954239066892</v>
      </c>
      <c r="H19" s="279">
        <f aca="true" t="shared" si="2" ref="H19:H26">(F19/$F$26)*100</f>
        <v>34.53771378010742</v>
      </c>
    </row>
    <row r="20" spans="1:8" s="290" customFormat="1" ht="16.5" customHeight="1">
      <c r="A20" s="293" t="s">
        <v>603</v>
      </c>
      <c r="B20" s="292" t="s">
        <v>604</v>
      </c>
      <c r="C20" s="254">
        <v>179.52519999999996</v>
      </c>
      <c r="D20" s="254">
        <v>137.25296</v>
      </c>
      <c r="E20" s="254">
        <v>115.06437999999999</v>
      </c>
      <c r="F20" s="254">
        <v>188.50153</v>
      </c>
      <c r="G20" s="279">
        <f>(F20/E20-1)*100</f>
        <v>63.82266171338169</v>
      </c>
      <c r="H20" s="279">
        <f t="shared" si="2"/>
        <v>12.672158957626381</v>
      </c>
    </row>
    <row r="21" spans="1:8" s="290" customFormat="1" ht="14.25" customHeight="1">
      <c r="A21" s="293" t="s">
        <v>605</v>
      </c>
      <c r="B21" s="292" t="s">
        <v>606</v>
      </c>
      <c r="C21" s="254">
        <v>32.8617</v>
      </c>
      <c r="D21" s="254">
        <v>106.57507999999999</v>
      </c>
      <c r="E21" s="254">
        <v>154.39544</v>
      </c>
      <c r="F21" s="254">
        <v>188.03308</v>
      </c>
      <c r="G21" s="279">
        <f>(F21/E21-1)*100</f>
        <v>21.786679710229784</v>
      </c>
      <c r="H21" s="279">
        <f t="shared" si="2"/>
        <v>12.64066704950394</v>
      </c>
    </row>
    <row r="22" spans="1:8" s="290" customFormat="1" ht="14.25" customHeight="1">
      <c r="A22" s="293" t="s">
        <v>607</v>
      </c>
      <c r="B22" s="292" t="s">
        <v>608</v>
      </c>
      <c r="C22" s="254">
        <v>77.5896</v>
      </c>
      <c r="D22" s="254">
        <v>119.61151</v>
      </c>
      <c r="E22" s="254">
        <v>171.14238</v>
      </c>
      <c r="F22" s="254">
        <v>181.30109999999996</v>
      </c>
      <c r="G22" s="279">
        <f>(F22/E22-1)*100</f>
        <v>5.935829570676732</v>
      </c>
      <c r="H22" s="279">
        <f t="shared" si="2"/>
        <v>12.188104565477618</v>
      </c>
    </row>
    <row r="23" spans="1:8" s="290" customFormat="1" ht="18" customHeight="1">
      <c r="A23" s="293" t="s">
        <v>361</v>
      </c>
      <c r="B23" s="292" t="s">
        <v>360</v>
      </c>
      <c r="C23" s="254"/>
      <c r="D23" s="254"/>
      <c r="E23" s="254"/>
      <c r="F23" s="254">
        <v>125.39186</v>
      </c>
      <c r="G23" s="279"/>
      <c r="H23" s="279">
        <f t="shared" si="2"/>
        <v>8.42956331395524</v>
      </c>
    </row>
    <row r="24" spans="1:8" s="290" customFormat="1" ht="20.25" customHeight="1">
      <c r="A24" s="293" t="s">
        <v>609</v>
      </c>
      <c r="B24" s="292" t="s">
        <v>610</v>
      </c>
      <c r="C24" s="254"/>
      <c r="D24" s="254"/>
      <c r="E24" s="254"/>
      <c r="F24" s="254">
        <v>125.12851</v>
      </c>
      <c r="G24" s="279"/>
      <c r="H24" s="279">
        <f t="shared" si="2"/>
        <v>8.411859409581144</v>
      </c>
    </row>
    <row r="25" spans="1:8" s="290" customFormat="1" ht="12" customHeight="1">
      <c r="A25" s="259"/>
      <c r="B25" s="291" t="s">
        <v>46</v>
      </c>
      <c r="C25" s="254">
        <f>'cuadro54,'!B25-SUM(C19:C24)</f>
        <v>447.03983000000005</v>
      </c>
      <c r="D25" s="254">
        <f>'cuadro54,'!C25-SUM(D19:D24)</f>
        <v>548.755529999999</v>
      </c>
      <c r="E25" s="254">
        <f>'cuadro54,'!D25-SUM(E19:E24)</f>
        <v>502.9354599999997</v>
      </c>
      <c r="F25" s="254">
        <f>'cuadro54,'!E25-SUM(F19:F24)</f>
        <v>165.41177999999968</v>
      </c>
      <c r="G25" s="279">
        <f>(F25/E25-1)*100</f>
        <v>-67.11073424808825</v>
      </c>
      <c r="H25" s="279">
        <f t="shared" si="2"/>
        <v>11.11993292374826</v>
      </c>
    </row>
    <row r="26" spans="1:8" s="288" customFormat="1" ht="14.25" customHeight="1">
      <c r="A26" s="289"/>
      <c r="B26" s="251" t="s">
        <v>449</v>
      </c>
      <c r="C26" s="250">
        <f>SUM(C19:C25)</f>
        <v>973.69787</v>
      </c>
      <c r="D26" s="250">
        <f>SUM(D19:D25)</f>
        <v>1185.244099999999</v>
      </c>
      <c r="E26" s="250">
        <f>SUM(E19:E25)</f>
        <v>1327.6277299999997</v>
      </c>
      <c r="F26" s="250">
        <f>SUM(F19:F25)</f>
        <v>1487.5249799999997</v>
      </c>
      <c r="G26" s="249">
        <f>(F26/E26-1)*100</f>
        <v>12.043831744912413</v>
      </c>
      <c r="H26" s="249">
        <f t="shared" si="2"/>
        <v>100</v>
      </c>
    </row>
    <row r="27" spans="1:8" ht="15">
      <c r="A27" s="246"/>
      <c r="B27" s="246"/>
      <c r="C27" s="247"/>
      <c r="D27" s="247"/>
      <c r="E27" s="247"/>
      <c r="F27" s="247"/>
      <c r="G27" s="246"/>
      <c r="H27" s="246"/>
    </row>
    <row r="28" ht="15">
      <c r="A28" s="212" t="s">
        <v>0</v>
      </c>
    </row>
    <row r="29" spans="3:6" ht="15">
      <c r="C29" s="254"/>
      <c r="D29" s="254"/>
      <c r="E29" s="254"/>
      <c r="F29" s="254"/>
    </row>
    <row r="30" spans="3:6" ht="15">
      <c r="C30" s="254"/>
      <c r="D30" s="254"/>
      <c r="E30" s="254"/>
      <c r="F30" s="254"/>
    </row>
  </sheetData>
  <sheetProtection/>
  <mergeCells count="11">
    <mergeCell ref="F6:F7"/>
    <mergeCell ref="A2:H2"/>
    <mergeCell ref="A3:H3"/>
    <mergeCell ref="A4:H4"/>
    <mergeCell ref="A6:A7"/>
    <mergeCell ref="B6:B7"/>
    <mergeCell ref="C6:C7"/>
    <mergeCell ref="G6:G7"/>
    <mergeCell ref="H6:H7"/>
    <mergeCell ref="D6:D7"/>
    <mergeCell ref="E6:E7"/>
  </mergeCells>
  <printOptions/>
  <pageMargins left="0.75" right="0.75" top="1" bottom="1" header="0" footer="0"/>
  <pageSetup horizontalDpi="360" verticalDpi="36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F41"/>
  <sheetViews>
    <sheetView showGridLines="0" zoomScalePageLayoutView="0" workbookViewId="0" topLeftCell="A1">
      <selection activeCell="C12" sqref="C12"/>
    </sheetView>
  </sheetViews>
  <sheetFormatPr defaultColWidth="10.00390625" defaultRowHeight="12.75"/>
  <cols>
    <col min="1" max="1" width="44.625" style="120" customWidth="1"/>
    <col min="2" max="5" width="11.50390625" style="120" customWidth="1"/>
    <col min="6" max="6" width="11.25390625" style="120" customWidth="1"/>
    <col min="7" max="16384" width="10.00390625" style="120" customWidth="1"/>
  </cols>
  <sheetData>
    <row r="2" spans="1:6" ht="15">
      <c r="A2" s="392" t="s">
        <v>469</v>
      </c>
      <c r="B2" s="392"/>
      <c r="C2" s="392"/>
      <c r="D2" s="392"/>
      <c r="E2" s="392"/>
      <c r="F2" s="392"/>
    </row>
    <row r="3" spans="1:6" ht="15">
      <c r="A3" s="407" t="s">
        <v>468</v>
      </c>
      <c r="B3" s="407"/>
      <c r="C3" s="407"/>
      <c r="D3" s="407"/>
      <c r="E3" s="407"/>
      <c r="F3" s="407"/>
    </row>
    <row r="4" spans="1:6" ht="15">
      <c r="A4" s="390" t="s">
        <v>8</v>
      </c>
      <c r="B4" s="390"/>
      <c r="C4" s="390"/>
      <c r="D4" s="390"/>
      <c r="E4" s="390"/>
      <c r="F4" s="390"/>
    </row>
    <row r="5" spans="1:6" ht="30.75" customHeight="1">
      <c r="A5" s="299" t="s">
        <v>30</v>
      </c>
      <c r="B5" s="298">
        <v>2012</v>
      </c>
      <c r="C5" s="298">
        <v>2013</v>
      </c>
      <c r="D5" s="298">
        <v>2014</v>
      </c>
      <c r="E5" s="298">
        <v>2015</v>
      </c>
      <c r="F5" s="35" t="s">
        <v>7</v>
      </c>
    </row>
    <row r="6" spans="1:6" ht="15">
      <c r="A6" s="128" t="s">
        <v>29</v>
      </c>
      <c r="D6" s="297"/>
      <c r="E6" s="297"/>
      <c r="F6" s="296"/>
    </row>
    <row r="7" spans="1:6" ht="15">
      <c r="A7" s="241" t="s">
        <v>25</v>
      </c>
      <c r="B7" s="240">
        <v>31931.48543999995</v>
      </c>
      <c r="C7" s="240">
        <v>34271.38330999997</v>
      </c>
      <c r="D7" s="240">
        <v>34430.08996000004</v>
      </c>
      <c r="E7" s="240">
        <v>31032.692720000017</v>
      </c>
      <c r="F7" s="7">
        <f aca="true" t="shared" si="0" ref="F7:F12">(E7/D7-1)*100</f>
        <v>-9.867523564263204</v>
      </c>
    </row>
    <row r="8" spans="1:6" ht="15">
      <c r="A8" s="241" t="s">
        <v>24</v>
      </c>
      <c r="B8" s="240">
        <v>103619.83035</v>
      </c>
      <c r="C8" s="240">
        <v>116250.02882000004</v>
      </c>
      <c r="D8" s="240">
        <v>117576.94184999989</v>
      </c>
      <c r="E8" s="240">
        <v>118211.33852999998</v>
      </c>
      <c r="F8" s="7">
        <f t="shared" si="0"/>
        <v>0.5395587519272604</v>
      </c>
    </row>
    <row r="9" spans="1:6" ht="15">
      <c r="A9" s="241" t="s">
        <v>23</v>
      </c>
      <c r="B9" s="240">
        <v>178.9864</v>
      </c>
      <c r="C9" s="240">
        <v>264.0103</v>
      </c>
      <c r="D9" s="240">
        <v>386.03939</v>
      </c>
      <c r="E9" s="240">
        <v>261.0525</v>
      </c>
      <c r="F9" s="7">
        <f t="shared" si="0"/>
        <v>-32.37671938089013</v>
      </c>
    </row>
    <row r="10" spans="1:6" ht="15">
      <c r="A10" s="241" t="s">
        <v>22</v>
      </c>
      <c r="B10" s="240">
        <v>500517.1931299989</v>
      </c>
      <c r="C10" s="240">
        <v>505684.97462999966</v>
      </c>
      <c r="D10" s="240">
        <v>542253.2136500004</v>
      </c>
      <c r="E10" s="240">
        <v>537905.4119399996</v>
      </c>
      <c r="F10" s="7">
        <f t="shared" si="0"/>
        <v>-0.8018028479232164</v>
      </c>
    </row>
    <row r="11" spans="1:6" ht="15">
      <c r="A11" s="241" t="s">
        <v>21</v>
      </c>
      <c r="B11" s="240">
        <v>206.59875</v>
      </c>
      <c r="C11" s="240">
        <v>506.571</v>
      </c>
      <c r="D11" s="240">
        <v>676.27799</v>
      </c>
      <c r="E11" s="240">
        <v>952.5747799999999</v>
      </c>
      <c r="F11" s="7">
        <f t="shared" si="0"/>
        <v>40.85550529302304</v>
      </c>
    </row>
    <row r="12" spans="1:6" ht="15">
      <c r="A12" s="241" t="s">
        <v>20</v>
      </c>
      <c r="B12" s="240">
        <v>46266.26377000003</v>
      </c>
      <c r="C12" s="240">
        <v>43285.74718999999</v>
      </c>
      <c r="D12" s="240">
        <v>42529.18736</v>
      </c>
      <c r="E12" s="240">
        <v>38117.59428999998</v>
      </c>
      <c r="F12" s="7">
        <f t="shared" si="0"/>
        <v>-10.373095146767985</v>
      </c>
    </row>
    <row r="13" spans="2:6" ht="6" customHeight="1">
      <c r="B13" s="239"/>
      <c r="C13" s="239"/>
      <c r="D13" s="239"/>
      <c r="E13" s="239"/>
      <c r="F13" s="7"/>
    </row>
    <row r="14" spans="1:6" ht="15">
      <c r="A14" s="238" t="s">
        <v>449</v>
      </c>
      <c r="B14" s="237">
        <f>SUM(B7:B13)</f>
        <v>682720.3578399989</v>
      </c>
      <c r="C14" s="237">
        <f>SUM(C7:C13)</f>
        <v>700262.7152499997</v>
      </c>
      <c r="D14" s="237">
        <f>SUM(D7:D13)</f>
        <v>737851.7502000002</v>
      </c>
      <c r="E14" s="237">
        <f>SUM(E7:E13)</f>
        <v>726480.6647599996</v>
      </c>
      <c r="F14" s="237">
        <f>(E14/D14-1)*100</f>
        <v>-1.5411070634336</v>
      </c>
    </row>
    <row r="15" ht="15">
      <c r="F15" s="7"/>
    </row>
    <row r="16" spans="1:6" ht="15">
      <c r="A16" s="128" t="s">
        <v>28</v>
      </c>
      <c r="F16" s="7"/>
    </row>
    <row r="17" spans="1:6" ht="15">
      <c r="A17" s="241" t="s">
        <v>25</v>
      </c>
      <c r="B17" s="240">
        <v>66295.69607000005</v>
      </c>
      <c r="C17" s="240">
        <v>92255.76503999995</v>
      </c>
      <c r="D17" s="240">
        <v>67645.90655000001</v>
      </c>
      <c r="E17" s="240">
        <v>64801.82783999999</v>
      </c>
      <c r="F17" s="7">
        <f aca="true" t="shared" si="1" ref="F17:F22">(E17/D17-1)*100</f>
        <v>-4.204361882411678</v>
      </c>
    </row>
    <row r="18" spans="1:6" ht="15">
      <c r="A18" s="241" t="s">
        <v>24</v>
      </c>
      <c r="B18" s="240">
        <v>28699.733509999995</v>
      </c>
      <c r="C18" s="240">
        <v>30110.464790000013</v>
      </c>
      <c r="D18" s="240">
        <v>31922.52956999997</v>
      </c>
      <c r="E18" s="240">
        <v>51801.73635999999</v>
      </c>
      <c r="F18" s="7">
        <f t="shared" si="1"/>
        <v>62.27328177865334</v>
      </c>
    </row>
    <row r="19" spans="1:6" ht="15">
      <c r="A19" s="241" t="s">
        <v>23</v>
      </c>
      <c r="B19" s="240">
        <v>3423.8056699999993</v>
      </c>
      <c r="C19" s="240">
        <v>1507.5072299999995</v>
      </c>
      <c r="D19" s="240">
        <v>4543.731440000002</v>
      </c>
      <c r="E19" s="240">
        <v>12406.695760000006</v>
      </c>
      <c r="F19" s="7">
        <f t="shared" si="1"/>
        <v>173.050815696977</v>
      </c>
    </row>
    <row r="20" spans="1:6" ht="15">
      <c r="A20" s="241" t="s">
        <v>22</v>
      </c>
      <c r="B20" s="240">
        <v>164116.9799200002</v>
      </c>
      <c r="C20" s="240">
        <v>160994.00210999974</v>
      </c>
      <c r="D20" s="240">
        <v>157607.00587999998</v>
      </c>
      <c r="E20" s="240">
        <v>152856.71553999983</v>
      </c>
      <c r="F20" s="7">
        <f t="shared" si="1"/>
        <v>-3.014009633313486</v>
      </c>
    </row>
    <row r="21" spans="1:6" ht="15">
      <c r="A21" s="241" t="s">
        <v>21</v>
      </c>
      <c r="B21" s="240">
        <v>1865.1289800000002</v>
      </c>
      <c r="C21" s="240">
        <v>1300.9892399999999</v>
      </c>
      <c r="D21" s="240">
        <v>1637.6236800000001</v>
      </c>
      <c r="E21" s="240">
        <v>1318.2817299999997</v>
      </c>
      <c r="F21" s="7">
        <f t="shared" si="1"/>
        <v>-19.500325618154257</v>
      </c>
    </row>
    <row r="22" spans="1:6" ht="15">
      <c r="A22" s="241" t="s">
        <v>20</v>
      </c>
      <c r="B22" s="240">
        <v>16199.634920000002</v>
      </c>
      <c r="C22" s="240">
        <v>17412.665500000003</v>
      </c>
      <c r="D22" s="240">
        <v>12022.715489999997</v>
      </c>
      <c r="E22" s="240">
        <v>12196.217779999995</v>
      </c>
      <c r="F22" s="7">
        <f t="shared" si="1"/>
        <v>1.4431206506076766</v>
      </c>
    </row>
    <row r="23" spans="2:6" ht="5.25" customHeight="1">
      <c r="B23" s="239"/>
      <c r="C23" s="239"/>
      <c r="D23" s="239"/>
      <c r="E23" s="239"/>
      <c r="F23" s="7"/>
    </row>
    <row r="24" spans="1:6" s="153" customFormat="1" ht="15">
      <c r="A24" s="238" t="s">
        <v>117</v>
      </c>
      <c r="B24" s="237">
        <f>SUM(B17:B23)</f>
        <v>280600.9790700002</v>
      </c>
      <c r="C24" s="237">
        <f>SUM(C17:C23)</f>
        <v>303581.39390999975</v>
      </c>
      <c r="D24" s="237">
        <f>SUM(D17:D23)</f>
        <v>275379.51261</v>
      </c>
      <c r="E24" s="237">
        <f>SUM(E17:E23)</f>
        <v>295381.4750099998</v>
      </c>
      <c r="F24" s="237">
        <f>(E24/D24-1)*100</f>
        <v>7.263417024173169</v>
      </c>
    </row>
    <row r="25" spans="1:6" s="123" customFormat="1" ht="15">
      <c r="A25" s="272"/>
      <c r="B25" s="271"/>
      <c r="C25" s="271"/>
      <c r="D25" s="271"/>
      <c r="E25" s="271"/>
      <c r="F25" s="111"/>
    </row>
    <row r="26" ht="15">
      <c r="A26" s="128" t="s">
        <v>45</v>
      </c>
    </row>
    <row r="27" spans="1:6" ht="15">
      <c r="A27" s="236" t="str">
        <f aca="true" t="shared" si="2" ref="A27:A32">+A17</f>
        <v>Agrícola 1/</v>
      </c>
      <c r="B27" s="234">
        <f aca="true" t="shared" si="3" ref="B27:E32">+B7-B17</f>
        <v>-34364.2106300001</v>
      </c>
      <c r="C27" s="234">
        <f t="shared" si="3"/>
        <v>-57984.38172999999</v>
      </c>
      <c r="D27" s="234">
        <f t="shared" si="3"/>
        <v>-33215.81658999997</v>
      </c>
      <c r="E27" s="234">
        <f t="shared" si="3"/>
        <v>-33769.13511999998</v>
      </c>
      <c r="F27" s="2"/>
    </row>
    <row r="28" spans="1:6" ht="15">
      <c r="A28" s="236" t="str">
        <f t="shared" si="2"/>
        <v>Pecuario 2/</v>
      </c>
      <c r="B28" s="234">
        <f t="shared" si="3"/>
        <v>74920.09684000001</v>
      </c>
      <c r="C28" s="234">
        <f t="shared" si="3"/>
        <v>86139.56403000002</v>
      </c>
      <c r="D28" s="234">
        <f t="shared" si="3"/>
        <v>85654.41227999992</v>
      </c>
      <c r="E28" s="234">
        <f t="shared" si="3"/>
        <v>66409.60217</v>
      </c>
      <c r="F28" s="2"/>
    </row>
    <row r="29" spans="1:6" ht="15">
      <c r="A29" s="236" t="str">
        <f t="shared" si="2"/>
        <v>Pesca 3/</v>
      </c>
      <c r="B29" s="234">
        <f t="shared" si="3"/>
        <v>-3244.819269999999</v>
      </c>
      <c r="C29" s="234">
        <f t="shared" si="3"/>
        <v>-1243.4969299999996</v>
      </c>
      <c r="D29" s="234">
        <f t="shared" si="3"/>
        <v>-4157.692050000002</v>
      </c>
      <c r="E29" s="234">
        <f t="shared" si="3"/>
        <v>-12145.643260000006</v>
      </c>
      <c r="F29" s="2"/>
    </row>
    <row r="30" spans="1:6" ht="15">
      <c r="A30" s="236" t="str">
        <f t="shared" si="2"/>
        <v>Industria alimentaria 4/</v>
      </c>
      <c r="B30" s="234">
        <f t="shared" si="3"/>
        <v>336400.21320999874</v>
      </c>
      <c r="C30" s="234">
        <f t="shared" si="3"/>
        <v>344690.97251999995</v>
      </c>
      <c r="D30" s="234">
        <f t="shared" si="3"/>
        <v>384646.20777000044</v>
      </c>
      <c r="E30" s="234">
        <f t="shared" si="3"/>
        <v>385048.6963999997</v>
      </c>
      <c r="F30" s="2"/>
    </row>
    <row r="31" spans="1:6" ht="15">
      <c r="A31" s="236" t="str">
        <f t="shared" si="2"/>
        <v>Industria agromanufacturera 5/</v>
      </c>
      <c r="B31" s="234">
        <f t="shared" si="3"/>
        <v>-1658.5302300000003</v>
      </c>
      <c r="C31" s="234">
        <f t="shared" si="3"/>
        <v>-794.4182399999999</v>
      </c>
      <c r="D31" s="234">
        <f t="shared" si="3"/>
        <v>-961.3456900000001</v>
      </c>
      <c r="E31" s="234">
        <f t="shared" si="3"/>
        <v>-365.7069499999998</v>
      </c>
      <c r="F31" s="2"/>
    </row>
    <row r="32" spans="1:6" ht="15">
      <c r="A32" s="236" t="str">
        <f t="shared" si="2"/>
        <v>Industria química, maquinaria y equipos 6/</v>
      </c>
      <c r="B32" s="234">
        <f t="shared" si="3"/>
        <v>30066.628850000023</v>
      </c>
      <c r="C32" s="234">
        <f t="shared" si="3"/>
        <v>25873.081689999985</v>
      </c>
      <c r="D32" s="234">
        <f t="shared" si="3"/>
        <v>30506.47187000001</v>
      </c>
      <c r="E32" s="234">
        <f t="shared" si="3"/>
        <v>25921.376509999984</v>
      </c>
      <c r="F32" s="2"/>
    </row>
    <row r="33" spans="1:6" ht="7.5" customHeight="1">
      <c r="A33" s="235"/>
      <c r="B33" s="234"/>
      <c r="C33" s="234"/>
      <c r="D33" s="234"/>
      <c r="E33" s="234"/>
      <c r="F33" s="2"/>
    </row>
    <row r="34" spans="1:6" ht="15">
      <c r="A34" s="233" t="str">
        <f>+A24</f>
        <v>Total</v>
      </c>
      <c r="B34" s="232">
        <f>+B14-B24</f>
        <v>402119.37876999873</v>
      </c>
      <c r="C34" s="232">
        <f>+C14-C24</f>
        <v>396681.3213399999</v>
      </c>
      <c r="D34" s="232">
        <f>+D14-D24</f>
        <v>462472.23759000027</v>
      </c>
      <c r="E34" s="232">
        <f>+E14-E24</f>
        <v>431099.1897499998</v>
      </c>
      <c r="F34" s="270"/>
    </row>
    <row r="35" ht="15">
      <c r="A35" s="120" t="s">
        <v>19</v>
      </c>
    </row>
    <row r="36" ht="15">
      <c r="A36" s="120" t="s">
        <v>448</v>
      </c>
    </row>
    <row r="37" ht="15">
      <c r="A37" s="120" t="s">
        <v>17</v>
      </c>
    </row>
    <row r="38" ht="15">
      <c r="A38" s="120" t="s">
        <v>16</v>
      </c>
    </row>
    <row r="39" s="123" customFormat="1" ht="15">
      <c r="A39" s="4" t="s">
        <v>15</v>
      </c>
    </row>
    <row r="40" s="123" customFormat="1" ht="15">
      <c r="A40" s="123" t="s">
        <v>14</v>
      </c>
    </row>
    <row r="41" ht="15">
      <c r="A41" s="212" t="s">
        <v>0</v>
      </c>
    </row>
  </sheetData>
  <sheetProtection/>
  <mergeCells count="3">
    <mergeCell ref="A3:F3"/>
    <mergeCell ref="A2:F2"/>
    <mergeCell ref="A4:F4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2:H31"/>
  <sheetViews>
    <sheetView showGridLines="0" zoomScalePageLayoutView="0" workbookViewId="0" topLeftCell="B1">
      <selection activeCell="B6" sqref="B6:B7"/>
    </sheetView>
  </sheetViews>
  <sheetFormatPr defaultColWidth="10.00390625" defaultRowHeight="12.75"/>
  <cols>
    <col min="1" max="1" width="13.50390625" style="243" customWidth="1"/>
    <col min="2" max="2" width="41.75390625" style="243" customWidth="1"/>
    <col min="3" max="6" width="13.875" style="243" customWidth="1"/>
    <col min="7" max="7" width="11.50390625" style="243" customWidth="1"/>
    <col min="8" max="8" width="14.00390625" style="243" customWidth="1"/>
    <col min="9" max="16384" width="10.00390625" style="243" customWidth="1"/>
  </cols>
  <sheetData>
    <row r="2" spans="1:8" ht="15">
      <c r="A2" s="390" t="s">
        <v>471</v>
      </c>
      <c r="B2" s="390"/>
      <c r="C2" s="390"/>
      <c r="D2" s="390"/>
      <c r="E2" s="390"/>
      <c r="F2" s="390"/>
      <c r="G2" s="390"/>
      <c r="H2" s="390"/>
    </row>
    <row r="3" spans="1:8" ht="15">
      <c r="A3" s="390" t="s">
        <v>470</v>
      </c>
      <c r="B3" s="390"/>
      <c r="C3" s="390"/>
      <c r="D3" s="390"/>
      <c r="E3" s="390"/>
      <c r="F3" s="390"/>
      <c r="G3" s="390"/>
      <c r="H3" s="390"/>
    </row>
    <row r="4" spans="1:8" ht="15">
      <c r="A4" s="390" t="s">
        <v>8</v>
      </c>
      <c r="B4" s="390"/>
      <c r="C4" s="390"/>
      <c r="D4" s="390"/>
      <c r="E4" s="390"/>
      <c r="F4" s="390"/>
      <c r="G4" s="390"/>
      <c r="H4" s="390"/>
    </row>
    <row r="6" spans="1:8" s="123" customFormat="1" ht="37.5" customHeight="1">
      <c r="A6" s="385" t="s">
        <v>159</v>
      </c>
      <c r="B6" s="377" t="s">
        <v>158</v>
      </c>
      <c r="C6" s="378">
        <v>2013</v>
      </c>
      <c r="D6" s="378">
        <v>2014</v>
      </c>
      <c r="E6" s="378">
        <v>2015</v>
      </c>
      <c r="F6" s="378">
        <v>2016</v>
      </c>
      <c r="G6" s="375" t="s">
        <v>7</v>
      </c>
      <c r="H6" s="379" t="s">
        <v>157</v>
      </c>
    </row>
    <row r="7" spans="1:8" s="301" customFormat="1" ht="12" customHeight="1">
      <c r="A7" s="385"/>
      <c r="B7" s="377"/>
      <c r="C7" s="378"/>
      <c r="D7" s="378"/>
      <c r="E7" s="378"/>
      <c r="F7" s="378"/>
      <c r="G7" s="375"/>
      <c r="H7" s="379"/>
    </row>
    <row r="8" spans="1:8" s="301" customFormat="1" ht="15">
      <c r="A8" s="260" t="s">
        <v>29</v>
      </c>
      <c r="B8" s="286"/>
      <c r="C8" s="254"/>
      <c r="D8" s="254"/>
      <c r="E8" s="254"/>
      <c r="F8" s="254"/>
      <c r="G8" s="305"/>
      <c r="H8" s="305"/>
    </row>
    <row r="9" spans="1:8" s="301" customFormat="1" ht="31.5" customHeight="1">
      <c r="A9" s="304" t="s">
        <v>545</v>
      </c>
      <c r="B9" s="292" t="s">
        <v>546</v>
      </c>
      <c r="C9" s="254">
        <v>147475.92402</v>
      </c>
      <c r="D9" s="254">
        <v>162883.16577</v>
      </c>
      <c r="E9" s="254">
        <v>172364.84468999997</v>
      </c>
      <c r="F9" s="254">
        <v>142960.73203</v>
      </c>
      <c r="G9" s="279">
        <f aca="true" t="shared" si="0" ref="G9:G17">(F9/E9-1)*100</f>
        <v>-17.059228471376265</v>
      </c>
      <c r="H9" s="279">
        <f aca="true" t="shared" si="1" ref="H9:H17">(F9/$F$17)*100</f>
        <v>19.678532267232267</v>
      </c>
    </row>
    <row r="10" spans="1:8" s="301" customFormat="1" ht="30">
      <c r="A10" s="304" t="s">
        <v>611</v>
      </c>
      <c r="B10" s="292" t="s">
        <v>612</v>
      </c>
      <c r="C10" s="254">
        <v>34456.32639999998</v>
      </c>
      <c r="D10" s="254">
        <v>34062.31169</v>
      </c>
      <c r="E10" s="254">
        <v>37148.86602999999</v>
      </c>
      <c r="F10" s="254">
        <v>41959.28506</v>
      </c>
      <c r="G10" s="279">
        <f t="shared" si="0"/>
        <v>12.949033292470634</v>
      </c>
      <c r="H10" s="279">
        <f t="shared" si="1"/>
        <v>5.775691920701246</v>
      </c>
    </row>
    <row r="11" spans="1:8" s="301" customFormat="1" ht="15">
      <c r="A11" s="304" t="s">
        <v>547</v>
      </c>
      <c r="B11" s="292" t="s">
        <v>320</v>
      </c>
      <c r="C11" s="254">
        <v>10341.687960000003</v>
      </c>
      <c r="D11" s="254">
        <v>8531.397009999999</v>
      </c>
      <c r="E11" s="254">
        <v>11942.045940000002</v>
      </c>
      <c r="F11" s="254">
        <v>30739.031619999998</v>
      </c>
      <c r="G11" s="279">
        <f t="shared" si="0"/>
        <v>157.40171972575743</v>
      </c>
      <c r="H11" s="279">
        <f t="shared" si="1"/>
        <v>4.231225015486814</v>
      </c>
    </row>
    <row r="12" spans="1:8" s="301" customFormat="1" ht="15">
      <c r="A12" s="304" t="s">
        <v>613</v>
      </c>
      <c r="B12" s="292" t="s">
        <v>614</v>
      </c>
      <c r="C12" s="254">
        <v>28899.892119999982</v>
      </c>
      <c r="D12" s="254">
        <v>29473.92314</v>
      </c>
      <c r="E12" s="254">
        <v>30720.952699999998</v>
      </c>
      <c r="F12" s="254">
        <v>30220.187929999996</v>
      </c>
      <c r="G12" s="279">
        <f t="shared" si="0"/>
        <v>-1.6300431008443361</v>
      </c>
      <c r="H12" s="279">
        <f t="shared" si="1"/>
        <v>4.159806226912253</v>
      </c>
    </row>
    <row r="13" spans="1:8" s="301" customFormat="1" ht="15">
      <c r="A13" s="304" t="s">
        <v>615</v>
      </c>
      <c r="B13" s="292" t="s">
        <v>616</v>
      </c>
      <c r="C13" s="254">
        <v>18479.966539999998</v>
      </c>
      <c r="D13" s="254">
        <v>20250.56555</v>
      </c>
      <c r="E13" s="254">
        <v>23095.167419999998</v>
      </c>
      <c r="F13" s="254">
        <v>23796.2056</v>
      </c>
      <c r="G13" s="279">
        <f t="shared" si="0"/>
        <v>3.035432336346333</v>
      </c>
      <c r="H13" s="279">
        <f t="shared" si="1"/>
        <v>3.2755456207305014</v>
      </c>
    </row>
    <row r="14" spans="1:8" s="301" customFormat="1" ht="16.5" customHeight="1">
      <c r="A14" s="304" t="s">
        <v>593</v>
      </c>
      <c r="B14" s="292" t="s">
        <v>617</v>
      </c>
      <c r="C14" s="254">
        <v>17654.022660000002</v>
      </c>
      <c r="D14" s="254">
        <v>20882.352460000002</v>
      </c>
      <c r="E14" s="254">
        <v>22768.871179999995</v>
      </c>
      <c r="F14" s="254">
        <v>19860.07366</v>
      </c>
      <c r="G14" s="279">
        <f t="shared" si="0"/>
        <v>-12.775326001031894</v>
      </c>
      <c r="H14" s="279">
        <f t="shared" si="1"/>
        <v>2.733737403260551</v>
      </c>
    </row>
    <row r="15" spans="1:8" s="301" customFormat="1" ht="15">
      <c r="A15" s="304" t="s">
        <v>494</v>
      </c>
      <c r="B15" s="292" t="s">
        <v>317</v>
      </c>
      <c r="C15" s="254">
        <v>15602.355049999998</v>
      </c>
      <c r="D15" s="254">
        <v>15476.41896</v>
      </c>
      <c r="E15" s="254">
        <v>17836.33789000001</v>
      </c>
      <c r="F15" s="254">
        <v>15836.287689999997</v>
      </c>
      <c r="G15" s="279">
        <f t="shared" si="0"/>
        <v>-11.213345543993903</v>
      </c>
      <c r="H15" s="279">
        <f t="shared" si="1"/>
        <v>2.179863616223245</v>
      </c>
    </row>
    <row r="16" spans="1:8" s="301" customFormat="1" ht="15">
      <c r="A16" s="286"/>
      <c r="B16" s="291" t="s">
        <v>46</v>
      </c>
      <c r="C16" s="254">
        <v>409810.1830899989</v>
      </c>
      <c r="D16" s="254">
        <v>408702.5806699997</v>
      </c>
      <c r="E16" s="254">
        <v>421974.6643500002</v>
      </c>
      <c r="F16" s="254">
        <v>421108.8611699996</v>
      </c>
      <c r="G16" s="279">
        <f t="shared" si="0"/>
        <v>-0.20517894867794206</v>
      </c>
      <c r="H16" s="279">
        <f t="shared" si="1"/>
        <v>57.96559792945312</v>
      </c>
    </row>
    <row r="17" spans="1:8" s="300" customFormat="1" ht="15">
      <c r="A17" s="278"/>
      <c r="B17" s="251" t="s">
        <v>449</v>
      </c>
      <c r="C17" s="266">
        <f>SUM(C9:C16)</f>
        <v>682720.3578399989</v>
      </c>
      <c r="D17" s="266">
        <f>SUM(D9:D16)</f>
        <v>700262.7152499997</v>
      </c>
      <c r="E17" s="266">
        <f>SUM(E9:E16)</f>
        <v>737851.7502000002</v>
      </c>
      <c r="F17" s="266">
        <f>SUM(F9:F16)</f>
        <v>726480.6647599996</v>
      </c>
      <c r="G17" s="265">
        <f t="shared" si="0"/>
        <v>-1.5411070634336</v>
      </c>
      <c r="H17" s="265">
        <f t="shared" si="1"/>
        <v>100</v>
      </c>
    </row>
    <row r="18" spans="1:8" s="301" customFormat="1" ht="15">
      <c r="A18" s="284"/>
      <c r="B18" s="283"/>
      <c r="C18" s="262"/>
      <c r="D18" s="262"/>
      <c r="E18" s="262"/>
      <c r="F18" s="262"/>
      <c r="G18" s="2"/>
      <c r="H18" s="2"/>
    </row>
    <row r="19" ht="15">
      <c r="A19" s="260" t="s">
        <v>28</v>
      </c>
    </row>
    <row r="20" spans="1:8" s="301" customFormat="1" ht="15">
      <c r="A20" s="293" t="s">
        <v>366</v>
      </c>
      <c r="B20" s="303" t="s">
        <v>359</v>
      </c>
      <c r="C20" s="254">
        <v>3510.23085</v>
      </c>
      <c r="D20" s="254">
        <v>22656.351169999998</v>
      </c>
      <c r="E20" s="254">
        <v>12488.372080000003</v>
      </c>
      <c r="F20" s="254">
        <v>14304.34539</v>
      </c>
      <c r="G20" s="279">
        <f>(F20/E20-1)*100</f>
        <v>14.541313298218107</v>
      </c>
      <c r="H20" s="279">
        <f aca="true" t="shared" si="2" ref="H20:H27">(F20/$F$27)*100</f>
        <v>4.842668413621992</v>
      </c>
    </row>
    <row r="21" spans="1:8" s="301" customFormat="1" ht="15">
      <c r="A21" s="293" t="s">
        <v>618</v>
      </c>
      <c r="B21" s="303" t="s">
        <v>619</v>
      </c>
      <c r="C21" s="254">
        <v>7537.401650000001</v>
      </c>
      <c r="D21" s="254">
        <v>9922.29328</v>
      </c>
      <c r="E21" s="254">
        <v>3463.4532</v>
      </c>
      <c r="F21" s="254">
        <v>12602.69428</v>
      </c>
      <c r="G21" s="279">
        <f>(F21/E21-1)*100</f>
        <v>263.876557650613</v>
      </c>
      <c r="H21" s="279">
        <f t="shared" si="2"/>
        <v>4.266582486113372</v>
      </c>
    </row>
    <row r="22" spans="1:8" s="301" customFormat="1" ht="15">
      <c r="A22" s="293" t="s">
        <v>554</v>
      </c>
      <c r="B22" s="303" t="s">
        <v>620</v>
      </c>
      <c r="C22" s="254">
        <v>11976.79255</v>
      </c>
      <c r="D22" s="254">
        <v>12928.800860000001</v>
      </c>
      <c r="E22" s="254">
        <v>15469.363819999999</v>
      </c>
      <c r="F22" s="254">
        <v>12308.80589</v>
      </c>
      <c r="G22" s="279">
        <f>(F22/E22-1)*100</f>
        <v>-20.43107891685748</v>
      </c>
      <c r="H22" s="279">
        <f t="shared" si="2"/>
        <v>4.167087962975098</v>
      </c>
    </row>
    <row r="23" spans="1:8" s="301" customFormat="1" ht="15">
      <c r="A23" s="293" t="s">
        <v>621</v>
      </c>
      <c r="B23" s="303" t="s">
        <v>622</v>
      </c>
      <c r="C23" s="254">
        <v>7377.608510000001</v>
      </c>
      <c r="D23" s="254">
        <v>12005.77596</v>
      </c>
      <c r="E23" s="254">
        <v>11786.575439999999</v>
      </c>
      <c r="F23" s="254">
        <v>11671.82133</v>
      </c>
      <c r="G23" s="279">
        <f>(F23/E23-1)*100</f>
        <v>-0.973600097705718</v>
      </c>
      <c r="H23" s="279">
        <f t="shared" si="2"/>
        <v>3.9514398557339665</v>
      </c>
    </row>
    <row r="24" spans="1:8" s="301" customFormat="1" ht="15">
      <c r="A24" s="293" t="s">
        <v>494</v>
      </c>
      <c r="B24" s="303" t="s">
        <v>623</v>
      </c>
      <c r="C24" s="254">
        <v>10963.12</v>
      </c>
      <c r="D24" s="254">
        <v>10780.302500000002</v>
      </c>
      <c r="E24" s="254">
        <v>9087.343710000001</v>
      </c>
      <c r="F24" s="254">
        <v>10022.046110000001</v>
      </c>
      <c r="G24" s="279">
        <f>(F24/E24-1)*100</f>
        <v>10.285760391911047</v>
      </c>
      <c r="H24" s="279">
        <f t="shared" si="2"/>
        <v>3.3929162651993376</v>
      </c>
    </row>
    <row r="25" spans="1:8" s="301" customFormat="1" ht="15">
      <c r="A25" s="293" t="s">
        <v>354</v>
      </c>
      <c r="B25" s="303" t="s">
        <v>624</v>
      </c>
      <c r="C25" s="254"/>
      <c r="D25" s="254"/>
      <c r="E25" s="254"/>
      <c r="F25" s="254">
        <v>8963.077019999999</v>
      </c>
      <c r="G25" s="279"/>
      <c r="H25" s="279">
        <f t="shared" si="2"/>
        <v>3.0344072930425185</v>
      </c>
    </row>
    <row r="26" spans="1:8" s="301" customFormat="1" ht="12" customHeight="1">
      <c r="A26" s="259"/>
      <c r="B26" s="302" t="s">
        <v>46</v>
      </c>
      <c r="C26" s="254">
        <f>'cuadro56,'!B24-SUM(C20:C25)</f>
        <v>239235.82551000017</v>
      </c>
      <c r="D26" s="254">
        <f>'cuadro56,'!C24-SUM(D20:D25)</f>
        <v>235287.87013999975</v>
      </c>
      <c r="E26" s="254">
        <f>'cuadro56,'!D24-SUM(E20:E25)</f>
        <v>223084.40436</v>
      </c>
      <c r="F26" s="254">
        <f>'cuadro56,'!E24-SUM(F20:F25)</f>
        <v>225508.6849899998</v>
      </c>
      <c r="G26" s="279">
        <f>(F26/E26-1)*100</f>
        <v>1.086710044547834</v>
      </c>
      <c r="H26" s="279">
        <f t="shared" si="2"/>
        <v>76.34489772331371</v>
      </c>
    </row>
    <row r="27" spans="1:8" s="300" customFormat="1" ht="14.25" customHeight="1">
      <c r="A27" s="289"/>
      <c r="B27" s="251" t="s">
        <v>449</v>
      </c>
      <c r="C27" s="250">
        <f>SUM(C20:C26)</f>
        <v>280600.9790700002</v>
      </c>
      <c r="D27" s="250">
        <f>SUM(D20:D26)</f>
        <v>303581.39390999975</v>
      </c>
      <c r="E27" s="250">
        <f>SUM(E20:E26)</f>
        <v>275379.51261</v>
      </c>
      <c r="F27" s="250">
        <f>SUM(F20:F26)</f>
        <v>295381.4750099998</v>
      </c>
      <c r="G27" s="265">
        <f>(F27/E27-1)*100</f>
        <v>7.263417024173169</v>
      </c>
      <c r="H27" s="265">
        <f t="shared" si="2"/>
        <v>100</v>
      </c>
    </row>
    <row r="28" spans="1:8" ht="15">
      <c r="A28" s="246"/>
      <c r="B28" s="246"/>
      <c r="C28" s="247"/>
      <c r="D28" s="247"/>
      <c r="E28" s="247"/>
      <c r="F28" s="247"/>
      <c r="G28" s="246"/>
      <c r="H28" s="246"/>
    </row>
    <row r="29" ht="15">
      <c r="A29" s="212" t="s">
        <v>0</v>
      </c>
    </row>
    <row r="30" spans="3:6" ht="15">
      <c r="C30" s="244"/>
      <c r="D30" s="244"/>
      <c r="E30" s="244"/>
      <c r="F30" s="244"/>
    </row>
    <row r="31" spans="3:6" ht="15">
      <c r="C31" s="25"/>
      <c r="D31" s="25"/>
      <c r="E31" s="25"/>
      <c r="F31" s="25"/>
    </row>
  </sheetData>
  <sheetProtection/>
  <mergeCells count="11">
    <mergeCell ref="F6:F7"/>
    <mergeCell ref="A2:H2"/>
    <mergeCell ref="A3:H3"/>
    <mergeCell ref="A4:H4"/>
    <mergeCell ref="A6:A7"/>
    <mergeCell ref="B6:B7"/>
    <mergeCell ref="C6:C7"/>
    <mergeCell ref="G6:G7"/>
    <mergeCell ref="H6:H7"/>
    <mergeCell ref="D6:D7"/>
    <mergeCell ref="E6:E7"/>
  </mergeCells>
  <printOptions/>
  <pageMargins left="0.75" right="0.75" top="1" bottom="1" header="0" footer="0"/>
  <pageSetup horizontalDpi="360" verticalDpi="36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F40"/>
  <sheetViews>
    <sheetView showGridLines="0" zoomScalePageLayoutView="0" workbookViewId="0" topLeftCell="A1">
      <selection activeCell="B8" sqref="B8"/>
    </sheetView>
  </sheetViews>
  <sheetFormatPr defaultColWidth="11.375" defaultRowHeight="12.75"/>
  <cols>
    <col min="1" max="1" width="46.625" style="120" customWidth="1"/>
    <col min="2" max="5" width="11.625" style="120" customWidth="1"/>
    <col min="6" max="16384" width="11.375" style="120" customWidth="1"/>
  </cols>
  <sheetData>
    <row r="2" spans="1:6" ht="15">
      <c r="A2" s="390" t="s">
        <v>473</v>
      </c>
      <c r="B2" s="390"/>
      <c r="C2" s="390"/>
      <c r="D2" s="390"/>
      <c r="E2" s="390"/>
      <c r="F2" s="390"/>
    </row>
    <row r="3" spans="1:6" ht="15">
      <c r="A3" s="408" t="s">
        <v>472</v>
      </c>
      <c r="B3" s="408"/>
      <c r="C3" s="408"/>
      <c r="D3" s="408"/>
      <c r="E3" s="408"/>
      <c r="F3" s="408"/>
    </row>
    <row r="4" spans="1:6" ht="15">
      <c r="A4" s="390" t="s">
        <v>8</v>
      </c>
      <c r="B4" s="390"/>
      <c r="C4" s="390"/>
      <c r="D4" s="390"/>
      <c r="E4" s="390"/>
      <c r="F4" s="390"/>
    </row>
    <row r="5" spans="1:6" ht="30.75" customHeight="1">
      <c r="A5" s="299" t="s">
        <v>30</v>
      </c>
      <c r="B5" s="298">
        <v>2013</v>
      </c>
      <c r="C5" s="298">
        <v>2014</v>
      </c>
      <c r="D5" s="298">
        <v>2015</v>
      </c>
      <c r="E5" s="298">
        <v>2016</v>
      </c>
      <c r="F5" s="35" t="s">
        <v>7</v>
      </c>
    </row>
    <row r="6" spans="1:5" ht="15">
      <c r="A6" s="128" t="s">
        <v>29</v>
      </c>
      <c r="B6" s="307"/>
      <c r="C6" s="307"/>
      <c r="D6" s="307"/>
      <c r="E6" s="307"/>
    </row>
    <row r="7" spans="1:6" ht="15">
      <c r="A7" s="241" t="s">
        <v>25</v>
      </c>
      <c r="B7" s="240">
        <v>8721.185439999996</v>
      </c>
      <c r="C7" s="240">
        <v>9374.874960000001</v>
      </c>
      <c r="D7" s="240">
        <v>9079.540060000001</v>
      </c>
      <c r="E7" s="240">
        <v>9387.865350000004</v>
      </c>
      <c r="F7" s="7">
        <f>(E7/D7-1)*100</f>
        <v>3.3958249863154766</v>
      </c>
    </row>
    <row r="8" spans="1:6" ht="15">
      <c r="A8" s="241" t="s">
        <v>24</v>
      </c>
      <c r="B8" s="240">
        <v>5187.649010000002</v>
      </c>
      <c r="C8" s="240">
        <v>3916.70289</v>
      </c>
      <c r="D8" s="240">
        <v>2182.42502</v>
      </c>
      <c r="E8" s="240">
        <v>1941.4549800000002</v>
      </c>
      <c r="F8" s="7">
        <f>(E8/D8-1)*100</f>
        <v>-11.04138917908849</v>
      </c>
    </row>
    <row r="9" spans="1:6" ht="15">
      <c r="A9" s="241" t="s">
        <v>23</v>
      </c>
      <c r="B9" s="240">
        <v>264.33448</v>
      </c>
      <c r="C9" s="240">
        <v>317.31189</v>
      </c>
      <c r="D9" s="240">
        <v>151.03803000000002</v>
      </c>
      <c r="E9" s="240"/>
      <c r="F9" s="7"/>
    </row>
    <row r="10" spans="1:6" ht="15">
      <c r="A10" s="241" t="s">
        <v>22</v>
      </c>
      <c r="B10" s="240">
        <v>66363.2727</v>
      </c>
      <c r="C10" s="240">
        <v>67139.96055999995</v>
      </c>
      <c r="D10" s="240">
        <v>67623.33391999998</v>
      </c>
      <c r="E10" s="240">
        <v>73917.7551700001</v>
      </c>
      <c r="F10" s="7">
        <f>(E10/D10-1)*100</f>
        <v>9.308061116073606</v>
      </c>
    </row>
    <row r="11" spans="1:6" ht="15">
      <c r="A11" s="241" t="s">
        <v>21</v>
      </c>
      <c r="B11" s="240"/>
      <c r="C11" s="240"/>
      <c r="D11" s="240">
        <v>4.5</v>
      </c>
      <c r="E11" s="240"/>
      <c r="F11" s="7"/>
    </row>
    <row r="12" spans="1:6" ht="15">
      <c r="A12" s="241" t="s">
        <v>20</v>
      </c>
      <c r="B12" s="240">
        <v>3078.99311</v>
      </c>
      <c r="C12" s="240">
        <v>2914.1203599999994</v>
      </c>
      <c r="D12" s="240">
        <v>3934.13277</v>
      </c>
      <c r="E12" s="240">
        <v>3009.1956099999998</v>
      </c>
      <c r="F12" s="7">
        <f>(E12/D12-1)*100</f>
        <v>-23.51057308114185</v>
      </c>
    </row>
    <row r="13" spans="1:6" ht="5.25" customHeight="1">
      <c r="A13" s="306"/>
      <c r="B13" s="239"/>
      <c r="C13" s="239"/>
      <c r="D13" s="239"/>
      <c r="E13" s="239"/>
      <c r="F13" s="7"/>
    </row>
    <row r="14" spans="1:6" ht="15">
      <c r="A14" s="238" t="s">
        <v>449</v>
      </c>
      <c r="B14" s="237">
        <f>SUM(B7:B12)</f>
        <v>83615.43474</v>
      </c>
      <c r="C14" s="237">
        <f>SUM(C7:C12)</f>
        <v>83662.97065999995</v>
      </c>
      <c r="D14" s="237">
        <f>SUM(D7:D12)</f>
        <v>82974.96979999998</v>
      </c>
      <c r="E14" s="237">
        <f>SUM(E7:E12)</f>
        <v>88256.2711100001</v>
      </c>
      <c r="F14" s="237">
        <f>(E14/D14-1)*100</f>
        <v>6.36493309094297</v>
      </c>
    </row>
    <row r="15" ht="15">
      <c r="F15" s="7"/>
    </row>
    <row r="16" spans="1:6" ht="15">
      <c r="A16" s="128" t="s">
        <v>28</v>
      </c>
      <c r="F16" s="7"/>
    </row>
    <row r="17" spans="1:6" ht="15">
      <c r="A17" s="241" t="s">
        <v>25</v>
      </c>
      <c r="B17" s="240">
        <v>3.2988899999999997</v>
      </c>
      <c r="C17" s="240">
        <v>36.823539999999994</v>
      </c>
      <c r="D17" s="240">
        <v>8.468350000000001</v>
      </c>
      <c r="E17" s="240">
        <v>19.226760000000002</v>
      </c>
      <c r="F17" s="7">
        <f>(E17/D17-1)*100</f>
        <v>127.04257618071999</v>
      </c>
    </row>
    <row r="18" spans="1:6" ht="15">
      <c r="A18" s="241" t="s">
        <v>24</v>
      </c>
      <c r="B18" s="240">
        <v>0.17865</v>
      </c>
      <c r="C18" s="240"/>
      <c r="D18" s="240"/>
      <c r="E18" s="240">
        <v>0.7260599999999999</v>
      </c>
      <c r="F18" s="7"/>
    </row>
    <row r="19" spans="1:6" ht="15">
      <c r="A19" s="241" t="s">
        <v>23</v>
      </c>
      <c r="B19" s="240">
        <v>166.45354</v>
      </c>
      <c r="C19" s="240">
        <v>110.64301000000002</v>
      </c>
      <c r="D19" s="240">
        <v>16.19755</v>
      </c>
      <c r="E19" s="240">
        <v>21.738049999999998</v>
      </c>
      <c r="F19" s="7">
        <f>(E19/D19-1)*100</f>
        <v>34.20579038187872</v>
      </c>
    </row>
    <row r="20" spans="1:6" ht="15">
      <c r="A20" s="241" t="s">
        <v>22</v>
      </c>
      <c r="B20" s="240">
        <v>1585.8290000000006</v>
      </c>
      <c r="C20" s="240">
        <v>399.00663</v>
      </c>
      <c r="D20" s="240">
        <v>973.51885</v>
      </c>
      <c r="E20" s="240">
        <v>1141.1037500000002</v>
      </c>
      <c r="F20" s="7">
        <f>(E20/D20-1)*100</f>
        <v>17.214345669834753</v>
      </c>
    </row>
    <row r="21" spans="1:6" ht="15">
      <c r="A21" s="241" t="s">
        <v>21</v>
      </c>
      <c r="B21" s="240"/>
      <c r="C21" s="240"/>
      <c r="D21" s="240"/>
      <c r="E21" s="240"/>
      <c r="F21" s="7"/>
    </row>
    <row r="22" spans="1:6" ht="15">
      <c r="A22" s="241" t="s">
        <v>20</v>
      </c>
      <c r="B22" s="240">
        <v>527.8328</v>
      </c>
      <c r="C22" s="240">
        <v>1689.4442</v>
      </c>
      <c r="D22" s="240"/>
      <c r="E22" s="240">
        <v>2536.56234</v>
      </c>
      <c r="F22" s="7"/>
    </row>
    <row r="23" spans="2:6" ht="6" customHeight="1">
      <c r="B23" s="240"/>
      <c r="C23" s="239"/>
      <c r="D23" s="239"/>
      <c r="E23" s="239"/>
      <c r="F23" s="7"/>
    </row>
    <row r="24" spans="1:6" ht="15">
      <c r="A24" s="238" t="s">
        <v>117</v>
      </c>
      <c r="B24" s="237">
        <f>SUM(B17:B22)</f>
        <v>2283.5928800000006</v>
      </c>
      <c r="C24" s="237">
        <f>SUM(C17:C22)</f>
        <v>2235.91738</v>
      </c>
      <c r="D24" s="237">
        <f>SUM(D17:D22)</f>
        <v>998.18475</v>
      </c>
      <c r="E24" s="237">
        <f>SUM(E17:E22)</f>
        <v>3719.35696</v>
      </c>
      <c r="F24" s="237">
        <f>(E24/D24-1)*100</f>
        <v>272.6120800783622</v>
      </c>
    </row>
    <row r="25" spans="1:6" s="123" customFormat="1" ht="15">
      <c r="A25" s="272"/>
      <c r="B25" s="271"/>
      <c r="C25" s="271"/>
      <c r="D25" s="271"/>
      <c r="E25" s="271"/>
      <c r="F25" s="111"/>
    </row>
    <row r="26" ht="15">
      <c r="A26" s="128" t="s">
        <v>45</v>
      </c>
    </row>
    <row r="27" spans="1:6" ht="15">
      <c r="A27" s="236" t="str">
        <f>+A17</f>
        <v>Agrícola 1/</v>
      </c>
      <c r="B27" s="234">
        <f aca="true" t="shared" si="0" ref="B27:E30">+B7-B17</f>
        <v>8717.886549999996</v>
      </c>
      <c r="C27" s="234">
        <f t="shared" si="0"/>
        <v>9338.051420000002</v>
      </c>
      <c r="D27" s="234">
        <f t="shared" si="0"/>
        <v>9071.071710000002</v>
      </c>
      <c r="E27" s="234">
        <f t="shared" si="0"/>
        <v>9368.638590000004</v>
      </c>
      <c r="F27" s="2"/>
    </row>
    <row r="28" spans="1:6" ht="15">
      <c r="A28" s="236" t="str">
        <f>+A18</f>
        <v>Pecuario 2/</v>
      </c>
      <c r="B28" s="234">
        <f t="shared" si="0"/>
        <v>5187.470360000002</v>
      </c>
      <c r="C28" s="234">
        <f t="shared" si="0"/>
        <v>3916.70289</v>
      </c>
      <c r="D28" s="234">
        <f t="shared" si="0"/>
        <v>2182.42502</v>
      </c>
      <c r="E28" s="234">
        <f t="shared" si="0"/>
        <v>1940.7289200000002</v>
      </c>
      <c r="F28" s="2"/>
    </row>
    <row r="29" spans="1:6" ht="15">
      <c r="A29" s="236" t="str">
        <f>+A19</f>
        <v>Pesca 3/</v>
      </c>
      <c r="B29" s="234">
        <f t="shared" si="0"/>
        <v>97.88093999999998</v>
      </c>
      <c r="C29" s="234">
        <f t="shared" si="0"/>
        <v>206.66888</v>
      </c>
      <c r="D29" s="234">
        <f t="shared" si="0"/>
        <v>134.84048</v>
      </c>
      <c r="E29" s="234">
        <f t="shared" si="0"/>
        <v>-21.738049999999998</v>
      </c>
      <c r="F29" s="2"/>
    </row>
    <row r="30" spans="1:6" ht="15">
      <c r="A30" s="236" t="str">
        <f>+A20</f>
        <v>Industria alimentaria 4/</v>
      </c>
      <c r="B30" s="234">
        <f t="shared" si="0"/>
        <v>64777.4437</v>
      </c>
      <c r="C30" s="234">
        <f t="shared" si="0"/>
        <v>66740.95392999995</v>
      </c>
      <c r="D30" s="234">
        <f t="shared" si="0"/>
        <v>66649.81506999998</v>
      </c>
      <c r="E30" s="234">
        <f t="shared" si="0"/>
        <v>72776.65142000011</v>
      </c>
      <c r="F30" s="2"/>
    </row>
    <row r="31" spans="1:6" ht="15">
      <c r="A31" s="241" t="s">
        <v>21</v>
      </c>
      <c r="B31" s="234"/>
      <c r="C31" s="234"/>
      <c r="D31" s="234"/>
      <c r="E31" s="234">
        <f>+E11-E21</f>
        <v>0</v>
      </c>
      <c r="F31" s="2"/>
    </row>
    <row r="32" spans="1:6" ht="15">
      <c r="A32" s="236" t="str">
        <f>+A22</f>
        <v>Industria química, maquinaria y equipos 6/</v>
      </c>
      <c r="B32" s="234">
        <f>+B12-B22</f>
        <v>2551.1603099999998</v>
      </c>
      <c r="C32" s="234">
        <f>+C12-C22</f>
        <v>1224.6761599999995</v>
      </c>
      <c r="D32" s="234">
        <f>+D12-D22</f>
        <v>3934.13277</v>
      </c>
      <c r="E32" s="234">
        <f>+E12-E22</f>
        <v>472.6332699999998</v>
      </c>
      <c r="F32" s="2"/>
    </row>
    <row r="33" spans="1:6" ht="7.5" customHeight="1">
      <c r="A33" s="235"/>
      <c r="B33" s="234"/>
      <c r="C33" s="234"/>
      <c r="D33" s="234"/>
      <c r="E33" s="234"/>
      <c r="F33" s="2"/>
    </row>
    <row r="34" spans="1:6" ht="15">
      <c r="A34" s="233" t="str">
        <f>+A24</f>
        <v>Total</v>
      </c>
      <c r="B34" s="232">
        <f>+B14-B24</f>
        <v>81331.84186</v>
      </c>
      <c r="C34" s="232">
        <f>+C14-C24</f>
        <v>81427.05327999995</v>
      </c>
      <c r="D34" s="232">
        <f>+D14-D24</f>
        <v>81976.78504999998</v>
      </c>
      <c r="E34" s="232">
        <f>+E14-E24</f>
        <v>84536.9141500001</v>
      </c>
      <c r="F34" s="270"/>
    </row>
    <row r="35" ht="15">
      <c r="A35" s="120" t="s">
        <v>19</v>
      </c>
    </row>
    <row r="36" ht="15">
      <c r="A36" s="120" t="s">
        <v>448</v>
      </c>
    </row>
    <row r="37" ht="15">
      <c r="A37" s="120" t="s">
        <v>17</v>
      </c>
    </row>
    <row r="38" s="123" customFormat="1" ht="15">
      <c r="A38" s="120" t="s">
        <v>16</v>
      </c>
    </row>
    <row r="39" ht="15">
      <c r="A39" s="123" t="s">
        <v>14</v>
      </c>
    </row>
    <row r="40" ht="15">
      <c r="A40" s="212" t="s">
        <v>0</v>
      </c>
    </row>
  </sheetData>
  <sheetProtection/>
  <mergeCells count="3">
    <mergeCell ref="A3:F3"/>
    <mergeCell ref="A2:F2"/>
    <mergeCell ref="A4:F4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B9" sqref="B9"/>
    </sheetView>
  </sheetViews>
  <sheetFormatPr defaultColWidth="10.00390625" defaultRowHeight="12.75"/>
  <cols>
    <col min="1" max="1" width="14.125" style="243" customWidth="1"/>
    <col min="2" max="2" width="38.875" style="243" customWidth="1"/>
    <col min="3" max="6" width="13.875" style="243" customWidth="1"/>
    <col min="7" max="7" width="10.875" style="243" customWidth="1"/>
    <col min="8" max="8" width="13.50390625" style="243" customWidth="1"/>
    <col min="9" max="16384" width="10.00390625" style="243" customWidth="1"/>
  </cols>
  <sheetData>
    <row r="1" spans="1:8" ht="15">
      <c r="A1" s="390" t="s">
        <v>475</v>
      </c>
      <c r="B1" s="390"/>
      <c r="C1" s="390"/>
      <c r="D1" s="390"/>
      <c r="E1" s="390"/>
      <c r="F1" s="390"/>
      <c r="G1" s="390"/>
      <c r="H1" s="390"/>
    </row>
    <row r="2" spans="1:8" ht="15">
      <c r="A2" s="407" t="s">
        <v>474</v>
      </c>
      <c r="B2" s="407"/>
      <c r="C2" s="407"/>
      <c r="D2" s="407"/>
      <c r="E2" s="407"/>
      <c r="F2" s="407"/>
      <c r="G2" s="407"/>
      <c r="H2" s="407"/>
    </row>
    <row r="3" spans="1:8" ht="15">
      <c r="A3" s="390" t="s">
        <v>8</v>
      </c>
      <c r="B3" s="390"/>
      <c r="C3" s="390"/>
      <c r="D3" s="390"/>
      <c r="E3" s="390"/>
      <c r="F3" s="390"/>
      <c r="G3" s="390"/>
      <c r="H3" s="390"/>
    </row>
    <row r="5" spans="1:8" s="123" customFormat="1" ht="37.5" customHeight="1">
      <c r="A5" s="385" t="s">
        <v>159</v>
      </c>
      <c r="B5" s="377" t="s">
        <v>158</v>
      </c>
      <c r="C5" s="378">
        <v>2013</v>
      </c>
      <c r="D5" s="378">
        <v>2014</v>
      </c>
      <c r="E5" s="378">
        <v>2015</v>
      </c>
      <c r="F5" s="378">
        <v>2016</v>
      </c>
      <c r="G5" s="375" t="s">
        <v>7</v>
      </c>
      <c r="H5" s="379" t="s">
        <v>157</v>
      </c>
    </row>
    <row r="6" spans="1:8" s="309" customFormat="1" ht="12" customHeight="1">
      <c r="A6" s="385"/>
      <c r="B6" s="377"/>
      <c r="C6" s="378"/>
      <c r="D6" s="378"/>
      <c r="E6" s="378"/>
      <c r="F6" s="378"/>
      <c r="G6" s="375"/>
      <c r="H6" s="379"/>
    </row>
    <row r="7" ht="15">
      <c r="A7" s="260" t="s">
        <v>29</v>
      </c>
    </row>
    <row r="8" spans="1:8" s="309" customFormat="1" ht="33" customHeight="1">
      <c r="A8" s="304" t="s">
        <v>545</v>
      </c>
      <c r="B8" s="292" t="s">
        <v>546</v>
      </c>
      <c r="C8" s="254">
        <v>34938.743409999995</v>
      </c>
      <c r="D8" s="254">
        <v>38106.93477000002</v>
      </c>
      <c r="E8" s="254">
        <v>37852.57473</v>
      </c>
      <c r="F8" s="254">
        <v>39585.29806999999</v>
      </c>
      <c r="G8" s="279">
        <f>(F8/E8-1)*100</f>
        <v>4.577557411508715</v>
      </c>
      <c r="H8" s="279">
        <f aca="true" t="shared" si="0" ref="H8:H16">(F8/$F$16)*100</f>
        <v>44.85267457160296</v>
      </c>
    </row>
    <row r="9" spans="1:8" s="309" customFormat="1" ht="15">
      <c r="A9" s="304" t="s">
        <v>625</v>
      </c>
      <c r="B9" s="292" t="s">
        <v>626</v>
      </c>
      <c r="C9" s="254">
        <v>8437.608100000005</v>
      </c>
      <c r="D9" s="254">
        <v>7462.410650000001</v>
      </c>
      <c r="E9" s="254">
        <v>4649.083250000001</v>
      </c>
      <c r="F9" s="254">
        <v>9323.02787</v>
      </c>
      <c r="G9" s="279">
        <f>(F9/E9-1)*100</f>
        <v>100.53475854621445</v>
      </c>
      <c r="H9" s="279">
        <f t="shared" si="0"/>
        <v>10.563586873481254</v>
      </c>
    </row>
    <row r="10" spans="1:8" s="309" customFormat="1" ht="16.5" customHeight="1">
      <c r="A10" s="304" t="s">
        <v>547</v>
      </c>
      <c r="B10" s="292" t="s">
        <v>320</v>
      </c>
      <c r="C10" s="254">
        <v>3105.4383100000005</v>
      </c>
      <c r="D10" s="254">
        <v>2752.37328</v>
      </c>
      <c r="E10" s="254">
        <v>3771.10011</v>
      </c>
      <c r="F10" s="254">
        <v>6098.75623</v>
      </c>
      <c r="G10" s="279">
        <f>(F10/E10-1)*100</f>
        <v>61.723530325478414</v>
      </c>
      <c r="H10" s="279">
        <f t="shared" si="0"/>
        <v>6.910280882362098</v>
      </c>
    </row>
    <row r="11" spans="1:8" s="309" customFormat="1" ht="28.5" customHeight="1">
      <c r="A11" s="304" t="s">
        <v>627</v>
      </c>
      <c r="B11" s="292" t="s">
        <v>628</v>
      </c>
      <c r="C11" s="254">
        <v>3570.63742</v>
      </c>
      <c r="D11" s="254">
        <v>4326.13697</v>
      </c>
      <c r="E11" s="254">
        <v>4518.96825</v>
      </c>
      <c r="F11" s="254">
        <v>4346.762269999999</v>
      </c>
      <c r="G11" s="279">
        <f>(F11/E11-1)*100</f>
        <v>-3.8107366653881813</v>
      </c>
      <c r="H11" s="279">
        <f t="shared" si="0"/>
        <v>4.925159668917259</v>
      </c>
    </row>
    <row r="12" spans="1:8" s="309" customFormat="1" ht="30">
      <c r="A12" s="304" t="s">
        <v>583</v>
      </c>
      <c r="B12" s="292" t="s">
        <v>629</v>
      </c>
      <c r="C12" s="254"/>
      <c r="D12" s="254">
        <v>2511.7860499999997</v>
      </c>
      <c r="E12" s="254"/>
      <c r="F12" s="254">
        <v>3271.12568</v>
      </c>
      <c r="G12" s="279"/>
      <c r="H12" s="279">
        <f t="shared" si="0"/>
        <v>3.7063946152029943</v>
      </c>
    </row>
    <row r="13" spans="1:8" s="309" customFormat="1" ht="30">
      <c r="A13" s="304" t="s">
        <v>611</v>
      </c>
      <c r="B13" s="292" t="s">
        <v>612</v>
      </c>
      <c r="C13" s="254">
        <v>2429.9648099999995</v>
      </c>
      <c r="D13" s="254">
        <v>2528.5979300000004</v>
      </c>
      <c r="E13" s="254">
        <v>2850.4234899999997</v>
      </c>
      <c r="F13" s="254">
        <v>2871.26939</v>
      </c>
      <c r="G13" s="279">
        <f>(F13/E13-1)*100</f>
        <v>0.7313264177457368</v>
      </c>
      <c r="H13" s="279">
        <f t="shared" si="0"/>
        <v>3.2533318640001587</v>
      </c>
    </row>
    <row r="14" spans="1:8" s="309" customFormat="1" ht="15">
      <c r="A14" s="304" t="s">
        <v>630</v>
      </c>
      <c r="B14" s="292" t="s">
        <v>631</v>
      </c>
      <c r="C14" s="254">
        <v>1198.1508900000001</v>
      </c>
      <c r="D14" s="254">
        <v>490.8701899999999</v>
      </c>
      <c r="E14" s="254">
        <v>702.7065399999999</v>
      </c>
      <c r="F14" s="254">
        <v>2292.08024</v>
      </c>
      <c r="G14" s="279">
        <f>(F14/E14-1)*100</f>
        <v>226.17886835093356</v>
      </c>
      <c r="H14" s="279">
        <f t="shared" si="0"/>
        <v>2.597073512366295</v>
      </c>
    </row>
    <row r="15" spans="1:8" s="309" customFormat="1" ht="15">
      <c r="A15" s="286"/>
      <c r="B15" s="291" t="s">
        <v>46</v>
      </c>
      <c r="C15" s="254">
        <v>29934.891800000005</v>
      </c>
      <c r="D15" s="254">
        <v>25483.86081999992</v>
      </c>
      <c r="E15" s="254">
        <v>28630.113429999976</v>
      </c>
      <c r="F15" s="254">
        <v>20467.951360000123</v>
      </c>
      <c r="G15" s="279">
        <f>(F15/E15-1)*100</f>
        <v>-28.509010591090277</v>
      </c>
      <c r="H15" s="279">
        <f t="shared" si="0"/>
        <v>23.191498012066987</v>
      </c>
    </row>
    <row r="16" spans="1:8" s="308" customFormat="1" ht="15">
      <c r="A16" s="278"/>
      <c r="B16" s="251" t="s">
        <v>449</v>
      </c>
      <c r="C16" s="266">
        <f>SUM(C8:C15)</f>
        <v>83615.43474</v>
      </c>
      <c r="D16" s="266">
        <f>SUM(D8:D15)</f>
        <v>83662.97065999995</v>
      </c>
      <c r="E16" s="266">
        <f>SUM(E8:E15)</f>
        <v>82974.96979999998</v>
      </c>
      <c r="F16" s="266">
        <f>SUM(F8:F15)</f>
        <v>88256.2711100001</v>
      </c>
      <c r="G16" s="265">
        <f>(F16/E16-1)*100</f>
        <v>6.36493309094297</v>
      </c>
      <c r="H16" s="265">
        <f t="shared" si="0"/>
        <v>100</v>
      </c>
    </row>
    <row r="17" spans="1:8" s="309" customFormat="1" ht="15">
      <c r="A17" s="284"/>
      <c r="B17" s="283"/>
      <c r="C17" s="262"/>
      <c r="D17" s="262"/>
      <c r="E17" s="262"/>
      <c r="F17" s="262"/>
      <c r="G17" s="2"/>
      <c r="H17" s="2"/>
    </row>
    <row r="18" ht="15">
      <c r="A18" s="260" t="s">
        <v>28</v>
      </c>
    </row>
    <row r="19" spans="1:8" s="309" customFormat="1" ht="15">
      <c r="A19" s="293" t="s">
        <v>632</v>
      </c>
      <c r="B19" s="292" t="s">
        <v>633</v>
      </c>
      <c r="C19" s="254">
        <v>506.79001999999997</v>
      </c>
      <c r="D19" s="254">
        <v>1606.0629</v>
      </c>
      <c r="E19" s="254"/>
      <c r="F19" s="254">
        <v>2535.01287</v>
      </c>
      <c r="G19" s="279"/>
      <c r="H19" s="279">
        <f aca="true" t="shared" si="1" ref="H19:H26">(F19/$F$26)*100</f>
        <v>68.15728894168845</v>
      </c>
    </row>
    <row r="20" spans="1:8" s="309" customFormat="1" ht="15">
      <c r="A20" s="293" t="s">
        <v>634</v>
      </c>
      <c r="B20" s="292" t="s">
        <v>635</v>
      </c>
      <c r="C20" s="254"/>
      <c r="D20" s="254"/>
      <c r="E20" s="254"/>
      <c r="F20" s="254">
        <v>778.75653</v>
      </c>
      <c r="G20" s="279"/>
      <c r="H20" s="279">
        <f t="shared" si="1"/>
        <v>20.93793465846849</v>
      </c>
    </row>
    <row r="21" spans="1:8" s="309" customFormat="1" ht="30">
      <c r="A21" s="293" t="s">
        <v>552</v>
      </c>
      <c r="B21" s="292" t="s">
        <v>553</v>
      </c>
      <c r="C21" s="254">
        <v>147.45085999999998</v>
      </c>
      <c r="D21" s="254">
        <v>164.42770000000004</v>
      </c>
      <c r="E21" s="254">
        <v>250.17578999999998</v>
      </c>
      <c r="F21" s="254">
        <v>192.92937</v>
      </c>
      <c r="G21" s="279">
        <f>(F21/E21-1)*100</f>
        <v>-22.882477956799885</v>
      </c>
      <c r="H21" s="279">
        <f t="shared" si="1"/>
        <v>5.187170042425828</v>
      </c>
    </row>
    <row r="22" spans="1:8" s="309" customFormat="1" ht="30">
      <c r="A22" s="293" t="s">
        <v>636</v>
      </c>
      <c r="B22" s="292" t="s">
        <v>637</v>
      </c>
      <c r="C22" s="254">
        <v>51.43806000000001</v>
      </c>
      <c r="D22" s="254">
        <v>70.11094</v>
      </c>
      <c r="E22" s="254">
        <v>97.79421</v>
      </c>
      <c r="F22" s="254">
        <v>92.94556</v>
      </c>
      <c r="G22" s="279">
        <f>(F22/E22-1)*100</f>
        <v>-4.958013362958813</v>
      </c>
      <c r="H22" s="279">
        <f t="shared" si="1"/>
        <v>2.4989685313775314</v>
      </c>
    </row>
    <row r="23" spans="1:8" s="309" customFormat="1" ht="12.75" customHeight="1">
      <c r="A23" s="293" t="s">
        <v>638</v>
      </c>
      <c r="B23" s="292" t="s">
        <v>639</v>
      </c>
      <c r="C23" s="254">
        <v>93.65344</v>
      </c>
      <c r="D23" s="254">
        <v>69.13354000000001</v>
      </c>
      <c r="E23" s="254">
        <v>56.51995</v>
      </c>
      <c r="F23" s="254">
        <v>31.95099</v>
      </c>
      <c r="G23" s="279">
        <f>(F23/E23-1)*100</f>
        <v>-43.469535978004224</v>
      </c>
      <c r="H23" s="279">
        <f t="shared" si="1"/>
        <v>0.8590460755345192</v>
      </c>
    </row>
    <row r="24" spans="1:8" s="309" customFormat="1" ht="32.25" customHeight="1">
      <c r="A24" s="293" t="s">
        <v>640</v>
      </c>
      <c r="B24" s="292" t="s">
        <v>641</v>
      </c>
      <c r="C24" s="254"/>
      <c r="D24" s="254">
        <v>8.98346</v>
      </c>
      <c r="E24" s="254"/>
      <c r="F24" s="254">
        <v>21.738049999999998</v>
      </c>
      <c r="G24" s="279"/>
      <c r="H24" s="279">
        <f t="shared" si="1"/>
        <v>0.5844572121950886</v>
      </c>
    </row>
    <row r="25" spans="1:8" s="309" customFormat="1" ht="15">
      <c r="A25" s="259"/>
      <c r="B25" s="258" t="s">
        <v>46</v>
      </c>
      <c r="C25" s="254">
        <v>1484.2605000000005</v>
      </c>
      <c r="D25" s="254">
        <v>317.19884</v>
      </c>
      <c r="E25" s="254">
        <v>593.6948</v>
      </c>
      <c r="F25" s="254">
        <v>66.02359000000024</v>
      </c>
      <c r="G25" s="279">
        <f>(F25/E25-1)*100</f>
        <v>-88.87920359080115</v>
      </c>
      <c r="H25" s="279">
        <f t="shared" si="1"/>
        <v>1.775134538310091</v>
      </c>
    </row>
    <row r="26" spans="1:8" s="308" customFormat="1" ht="14.25" customHeight="1">
      <c r="A26" s="289"/>
      <c r="B26" s="251" t="s">
        <v>449</v>
      </c>
      <c r="C26" s="250">
        <f>SUM(C19:C25)</f>
        <v>2283.5928800000006</v>
      </c>
      <c r="D26" s="250">
        <f>SUM(D19:D25)</f>
        <v>2235.91738</v>
      </c>
      <c r="E26" s="250">
        <f>SUM(E19:E25)</f>
        <v>998.1847499999999</v>
      </c>
      <c r="F26" s="250">
        <f>SUM(F19:F25)</f>
        <v>3719.35696</v>
      </c>
      <c r="G26" s="265">
        <f>(F26/E26-1)*100</f>
        <v>272.6120800783623</v>
      </c>
      <c r="H26" s="265">
        <f t="shared" si="1"/>
        <v>100</v>
      </c>
    </row>
    <row r="27" spans="1:8" ht="15">
      <c r="A27" s="246"/>
      <c r="B27" s="246"/>
      <c r="C27" s="247"/>
      <c r="D27" s="247"/>
      <c r="E27" s="247"/>
      <c r="F27" s="247"/>
      <c r="G27" s="246"/>
      <c r="H27" s="246"/>
    </row>
    <row r="28" ht="15">
      <c r="A28" s="212" t="s">
        <v>0</v>
      </c>
    </row>
    <row r="29" spans="3:6" ht="15">
      <c r="C29" s="254"/>
      <c r="D29" s="254"/>
      <c r="E29" s="254"/>
      <c r="F29" s="254"/>
    </row>
    <row r="30" spans="3:6" ht="15">
      <c r="C30" s="254"/>
      <c r="D30" s="254"/>
      <c r="E30" s="254"/>
      <c r="F30" s="254"/>
    </row>
  </sheetData>
  <sheetProtection/>
  <mergeCells count="11">
    <mergeCell ref="F5:F6"/>
    <mergeCell ref="A1:H1"/>
    <mergeCell ref="A2:H2"/>
    <mergeCell ref="A3:H3"/>
    <mergeCell ref="A5:A6"/>
    <mergeCell ref="B5:B6"/>
    <mergeCell ref="C5:C6"/>
    <mergeCell ref="G5:G6"/>
    <mergeCell ref="H5:H6"/>
    <mergeCell ref="D5:D6"/>
    <mergeCell ref="E5:E6"/>
  </mergeCells>
  <printOptions/>
  <pageMargins left="0.75" right="0.75" top="1" bottom="1" header="0" footer="0"/>
  <pageSetup horizontalDpi="360" verticalDpi="3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PageLayoutView="0" workbookViewId="0" topLeftCell="A1">
      <selection activeCell="B12" sqref="B12"/>
    </sheetView>
  </sheetViews>
  <sheetFormatPr defaultColWidth="10.00390625" defaultRowHeight="12.75"/>
  <cols>
    <col min="1" max="1" width="32.875" style="1" customWidth="1"/>
    <col min="2" max="5" width="13.25390625" style="1" customWidth="1"/>
    <col min="6" max="6" width="11.375" style="1" customWidth="1"/>
    <col min="7" max="16384" width="10.00390625" style="1" customWidth="1"/>
  </cols>
  <sheetData>
    <row r="1" spans="1:6" ht="17.25" customHeight="1">
      <c r="A1" s="376" t="s">
        <v>66</v>
      </c>
      <c r="B1" s="376"/>
      <c r="C1" s="376"/>
      <c r="D1" s="376"/>
      <c r="E1" s="376"/>
      <c r="F1" s="376"/>
    </row>
    <row r="2" spans="1:6" ht="13.5" customHeight="1">
      <c r="A2" s="376" t="s">
        <v>65</v>
      </c>
      <c r="B2" s="376"/>
      <c r="C2" s="376"/>
      <c r="D2" s="376"/>
      <c r="E2" s="376"/>
      <c r="F2" s="376"/>
    </row>
    <row r="3" spans="1:6" ht="16.5" customHeight="1">
      <c r="A3" s="376" t="s">
        <v>8</v>
      </c>
      <c r="B3" s="376"/>
      <c r="C3" s="376"/>
      <c r="D3" s="376"/>
      <c r="E3" s="376"/>
      <c r="F3" s="376"/>
    </row>
    <row r="5" spans="1:6" s="47" customFormat="1" ht="14.25" customHeight="1">
      <c r="A5" s="377" t="s">
        <v>55</v>
      </c>
      <c r="B5" s="378">
        <v>2013</v>
      </c>
      <c r="C5" s="378">
        <v>2014</v>
      </c>
      <c r="D5" s="378">
        <v>2015</v>
      </c>
      <c r="E5" s="378">
        <v>2016</v>
      </c>
      <c r="F5" s="375" t="s">
        <v>7</v>
      </c>
    </row>
    <row r="6" spans="1:6" s="47" customFormat="1" ht="15">
      <c r="A6" s="377"/>
      <c r="B6" s="378"/>
      <c r="C6" s="378"/>
      <c r="D6" s="378"/>
      <c r="E6" s="378"/>
      <c r="F6" s="375"/>
    </row>
    <row r="7" spans="1:6" ht="9" customHeight="1">
      <c r="A7" s="4"/>
      <c r="B7" s="45"/>
      <c r="C7" s="45"/>
      <c r="D7" s="45"/>
      <c r="E7" s="45"/>
      <c r="F7" s="46"/>
    </row>
    <row r="8" spans="1:6" ht="18.75" customHeight="1">
      <c r="A8" s="4" t="s">
        <v>64</v>
      </c>
      <c r="B8" s="44">
        <v>11601865.882059999</v>
      </c>
      <c r="C8" s="44">
        <v>11251852.8057</v>
      </c>
      <c r="D8" s="44">
        <v>9614422</v>
      </c>
      <c r="E8" s="44">
        <v>10365189.7</v>
      </c>
      <c r="F8" s="43">
        <f>(E8/D8-1)*100</f>
        <v>7.808765831164877</v>
      </c>
    </row>
    <row r="9" spans="1:6" ht="9.75" customHeight="1">
      <c r="A9" s="4"/>
      <c r="B9" s="45"/>
      <c r="C9" s="45"/>
      <c r="D9" s="45"/>
      <c r="E9" s="45"/>
      <c r="F9" s="41"/>
    </row>
    <row r="10" spans="1:6" ht="14.25" customHeight="1">
      <c r="A10" s="4" t="s">
        <v>63</v>
      </c>
      <c r="B10" s="44">
        <v>4381651.130889989</v>
      </c>
      <c r="C10" s="44">
        <v>4509167.579370127</v>
      </c>
      <c r="D10" s="44">
        <v>4397563.706850008</v>
      </c>
      <c r="E10" s="44">
        <v>4669447.637660008</v>
      </c>
      <c r="F10" s="43">
        <f>(E10/D10-1)*100</f>
        <v>6.182603571757039</v>
      </c>
    </row>
    <row r="11" spans="1:6" ht="10.5" customHeight="1">
      <c r="A11" s="4"/>
      <c r="B11" s="42"/>
      <c r="C11" s="42"/>
      <c r="D11" s="42"/>
      <c r="E11" s="42"/>
      <c r="F11" s="41"/>
    </row>
    <row r="12" spans="1:6" ht="18.75" customHeight="1">
      <c r="A12" s="40" t="s">
        <v>62</v>
      </c>
      <c r="B12" s="39">
        <f>+B10/B8*100</f>
        <v>37.76677971829816</v>
      </c>
      <c r="C12" s="39">
        <f>+C10/C8*100</f>
        <v>40.07488950696065</v>
      </c>
      <c r="D12" s="39">
        <f>+D10/D8*100</f>
        <v>45.739241598194965</v>
      </c>
      <c r="E12" s="39">
        <f>+E10/E8*100</f>
        <v>45.04932155424042</v>
      </c>
      <c r="F12" s="38"/>
    </row>
    <row r="13" ht="15">
      <c r="A13" s="4" t="s">
        <v>0</v>
      </c>
    </row>
  </sheetData>
  <sheetProtection/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rintOptions horizontalCentered="1" verticalCentered="1"/>
  <pageMargins left="0.75" right="0.75" top="1" bottom="1" header="0" footer="0"/>
  <pageSetup fitToHeight="1" fitToWidth="1" horizontalDpi="600" verticalDpi="600" orientation="landscape" scale="88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D9" sqref="D9"/>
    </sheetView>
  </sheetViews>
  <sheetFormatPr defaultColWidth="10.00390625" defaultRowHeight="12.75"/>
  <cols>
    <col min="1" max="1" width="44.00390625" style="120" customWidth="1"/>
    <col min="2" max="5" width="12.50390625" style="120" customWidth="1"/>
    <col min="6" max="6" width="12.25390625" style="120" customWidth="1"/>
    <col min="7" max="16384" width="10.00390625" style="120" customWidth="1"/>
  </cols>
  <sheetData>
    <row r="1" spans="1:6" ht="15">
      <c r="A1" s="390" t="s">
        <v>478</v>
      </c>
      <c r="B1" s="390"/>
      <c r="C1" s="390"/>
      <c r="D1" s="390"/>
      <c r="E1" s="390"/>
      <c r="F1" s="390"/>
    </row>
    <row r="2" spans="1:6" ht="15">
      <c r="A2" s="407" t="s">
        <v>477</v>
      </c>
      <c r="B2" s="407"/>
      <c r="C2" s="407"/>
      <c r="D2" s="407"/>
      <c r="E2" s="407"/>
      <c r="F2" s="407"/>
    </row>
    <row r="3" spans="1:6" ht="15">
      <c r="A3" s="390" t="s">
        <v>8</v>
      </c>
      <c r="B3" s="390"/>
      <c r="C3" s="390"/>
      <c r="D3" s="390"/>
      <c r="E3" s="390"/>
      <c r="F3" s="390"/>
    </row>
    <row r="4" spans="1:6" ht="30.75" customHeight="1">
      <c r="A4" s="299" t="s">
        <v>30</v>
      </c>
      <c r="B4" s="298">
        <v>2013</v>
      </c>
      <c r="C4" s="298">
        <v>2014</v>
      </c>
      <c r="D4" s="298">
        <v>2015</v>
      </c>
      <c r="E4" s="298">
        <v>2016</v>
      </c>
      <c r="F4" s="35" t="s">
        <v>7</v>
      </c>
    </row>
    <row r="5" spans="1:5" ht="15">
      <c r="A5" s="128" t="s">
        <v>29</v>
      </c>
      <c r="B5" s="307"/>
      <c r="C5" s="307"/>
      <c r="D5" s="307"/>
      <c r="E5" s="307"/>
    </row>
    <row r="6" spans="1:6" ht="15">
      <c r="A6" s="241" t="s">
        <v>25</v>
      </c>
      <c r="B6" s="240">
        <v>1157298.1674999974</v>
      </c>
      <c r="C6" s="240">
        <v>1250456.8555299977</v>
      </c>
      <c r="D6" s="240">
        <v>1164292.5548400003</v>
      </c>
      <c r="E6" s="240">
        <v>1283989.9385700019</v>
      </c>
      <c r="F6" s="7">
        <f aca="true" t="shared" si="0" ref="F6:F11">(E6/D6-1)*100</f>
        <v>10.280696482375994</v>
      </c>
    </row>
    <row r="7" spans="1:6" ht="15">
      <c r="A7" s="241" t="s">
        <v>24</v>
      </c>
      <c r="B7" s="240">
        <v>33743.64262000001</v>
      </c>
      <c r="C7" s="240">
        <v>49540.50651000002</v>
      </c>
      <c r="D7" s="240">
        <v>49864.54375</v>
      </c>
      <c r="E7" s="240">
        <v>40576.6667</v>
      </c>
      <c r="F7" s="7">
        <f t="shared" si="0"/>
        <v>-18.626214844290033</v>
      </c>
    </row>
    <row r="8" spans="1:6" ht="15">
      <c r="A8" s="241" t="s">
        <v>23</v>
      </c>
      <c r="B8" s="240">
        <v>104100.78808000007</v>
      </c>
      <c r="C8" s="240">
        <v>91930.90394000003</v>
      </c>
      <c r="D8" s="240">
        <v>79139.90336000003</v>
      </c>
      <c r="E8" s="240">
        <v>67670.67384</v>
      </c>
      <c r="F8" s="7">
        <f t="shared" si="0"/>
        <v>-14.492347138494177</v>
      </c>
    </row>
    <row r="9" spans="1:6" ht="15">
      <c r="A9" s="241" t="s">
        <v>22</v>
      </c>
      <c r="B9" s="240">
        <v>201519.04993000015</v>
      </c>
      <c r="C9" s="240">
        <v>172570.74478000015</v>
      </c>
      <c r="D9" s="240">
        <v>204507.08243000016</v>
      </c>
      <c r="E9" s="240">
        <v>209438.8434599993</v>
      </c>
      <c r="F9" s="7">
        <f t="shared" si="0"/>
        <v>2.4115355670810246</v>
      </c>
    </row>
    <row r="10" spans="1:6" ht="15">
      <c r="A10" s="241" t="s">
        <v>21</v>
      </c>
      <c r="B10" s="240">
        <v>115.54264</v>
      </c>
      <c r="C10" s="240">
        <v>58.25464</v>
      </c>
      <c r="D10" s="240">
        <v>46.85607000000001</v>
      </c>
      <c r="E10" s="240">
        <v>5.40484</v>
      </c>
      <c r="F10" s="7">
        <f t="shared" si="0"/>
        <v>-88.46501637888112</v>
      </c>
    </row>
    <row r="11" spans="1:6" ht="15">
      <c r="A11" s="241" t="s">
        <v>20</v>
      </c>
      <c r="B11" s="240">
        <v>642.5488799999999</v>
      </c>
      <c r="C11" s="240">
        <v>995.9715399999999</v>
      </c>
      <c r="D11" s="240">
        <v>1382.6932599999996</v>
      </c>
      <c r="E11" s="240">
        <v>792.86518</v>
      </c>
      <c r="F11" s="7">
        <f t="shared" si="0"/>
        <v>-42.65791242809701</v>
      </c>
    </row>
    <row r="12" spans="2:6" ht="6.75" customHeight="1">
      <c r="B12" s="239"/>
      <c r="C12" s="239"/>
      <c r="D12" s="239"/>
      <c r="E12" s="239"/>
      <c r="F12" s="7"/>
    </row>
    <row r="13" spans="1:6" ht="15">
      <c r="A13" s="238" t="s">
        <v>449</v>
      </c>
      <c r="B13" s="237">
        <f>SUM(B6:B12)</f>
        <v>1497419.7396499978</v>
      </c>
      <c r="C13" s="237">
        <f>SUM(C6:C12)</f>
        <v>1565553.2369399979</v>
      </c>
      <c r="D13" s="237">
        <f>SUM(D6:D12)</f>
        <v>1499233.6337100007</v>
      </c>
      <c r="E13" s="237">
        <f>SUM(E6:E12)</f>
        <v>1602474.392590001</v>
      </c>
      <c r="F13" s="237">
        <f>(E13/D13-1)*100</f>
        <v>6.886235511173866</v>
      </c>
    </row>
    <row r="14" spans="2:6" ht="15">
      <c r="B14" s="310"/>
      <c r="C14" s="310"/>
      <c r="D14" s="310"/>
      <c r="E14" s="310"/>
      <c r="F14" s="7"/>
    </row>
    <row r="15" spans="1:6" ht="15">
      <c r="A15" s="128" t="s">
        <v>28</v>
      </c>
      <c r="F15" s="7"/>
    </row>
    <row r="16" spans="1:6" ht="15">
      <c r="A16" s="241" t="s">
        <v>25</v>
      </c>
      <c r="B16" s="240">
        <v>248542.94425999996</v>
      </c>
      <c r="C16" s="240">
        <v>374703.564429999</v>
      </c>
      <c r="D16" s="240">
        <v>366858.65510999976</v>
      </c>
      <c r="E16" s="240">
        <v>381391.38387000014</v>
      </c>
      <c r="F16" s="7">
        <f aca="true" t="shared" si="1" ref="F16:F21">(E16/D16-1)*100</f>
        <v>3.96139727319309</v>
      </c>
    </row>
    <row r="17" spans="1:6" ht="15">
      <c r="A17" s="241" t="s">
        <v>24</v>
      </c>
      <c r="B17" s="240">
        <v>49517.71313000004</v>
      </c>
      <c r="C17" s="240">
        <v>53305.36290000003</v>
      </c>
      <c r="D17" s="240">
        <v>61274.481470000115</v>
      </c>
      <c r="E17" s="240">
        <v>73401.50713000001</v>
      </c>
      <c r="F17" s="7">
        <f t="shared" si="1"/>
        <v>19.791315028813862</v>
      </c>
    </row>
    <row r="18" spans="1:6" ht="15">
      <c r="A18" s="241" t="s">
        <v>23</v>
      </c>
      <c r="B18" s="240">
        <v>2034.4707900000003</v>
      </c>
      <c r="C18" s="240">
        <v>1748.0980800000007</v>
      </c>
      <c r="D18" s="240">
        <v>2436.9350900000004</v>
      </c>
      <c r="E18" s="240">
        <v>2130.2507500000006</v>
      </c>
      <c r="F18" s="7">
        <f t="shared" si="1"/>
        <v>-12.584838277329736</v>
      </c>
    </row>
    <row r="19" spans="1:6" ht="15">
      <c r="A19" s="241" t="s">
        <v>22</v>
      </c>
      <c r="B19" s="240">
        <v>282512.9320699995</v>
      </c>
      <c r="C19" s="240">
        <v>294381.1011699999</v>
      </c>
      <c r="D19" s="240">
        <v>324717.5696300005</v>
      </c>
      <c r="E19" s="240">
        <v>398856.2541100005</v>
      </c>
      <c r="F19" s="7">
        <f t="shared" si="1"/>
        <v>22.831744079779035</v>
      </c>
    </row>
    <row r="20" spans="1:6" ht="15">
      <c r="A20" s="241" t="s">
        <v>21</v>
      </c>
      <c r="B20" s="240">
        <v>423.30263999999994</v>
      </c>
      <c r="C20" s="240">
        <v>427.70844</v>
      </c>
      <c r="D20" s="240">
        <v>8724.510520000002</v>
      </c>
      <c r="E20" s="240">
        <v>9641.39413</v>
      </c>
      <c r="F20" s="7">
        <f t="shared" si="1"/>
        <v>10.509284250367301</v>
      </c>
    </row>
    <row r="21" spans="1:6" ht="15">
      <c r="A21" s="241" t="s">
        <v>20</v>
      </c>
      <c r="B21" s="240">
        <v>70343.71985000001</v>
      </c>
      <c r="C21" s="240">
        <v>65571.56941000004</v>
      </c>
      <c r="D21" s="240">
        <v>60449.80505999996</v>
      </c>
      <c r="E21" s="240">
        <v>36895.41009</v>
      </c>
      <c r="F21" s="7">
        <f t="shared" si="1"/>
        <v>-38.965212454565986</v>
      </c>
    </row>
    <row r="22" spans="2:6" ht="6" customHeight="1">
      <c r="B22" s="239"/>
      <c r="C22" s="239"/>
      <c r="D22" s="239"/>
      <c r="E22" s="239"/>
      <c r="F22" s="7"/>
    </row>
    <row r="23" spans="1:6" s="153" customFormat="1" ht="15">
      <c r="A23" s="238" t="s">
        <v>117</v>
      </c>
      <c r="B23" s="237">
        <f>SUM(B16:B22)</f>
        <v>653375.0827399995</v>
      </c>
      <c r="C23" s="237">
        <f>SUM(C16:C22)</f>
        <v>790137.404429999</v>
      </c>
      <c r="D23" s="237">
        <f>SUM(D16:D22)</f>
        <v>824461.9568800003</v>
      </c>
      <c r="E23" s="237">
        <f>SUM(E16:E22)</f>
        <v>902316.2000800008</v>
      </c>
      <c r="F23" s="237">
        <f>(E23/D23-1)*100</f>
        <v>9.443036461575893</v>
      </c>
    </row>
    <row r="24" spans="1:6" s="123" customFormat="1" ht="15">
      <c r="A24" s="272"/>
      <c r="B24" s="271"/>
      <c r="C24" s="271"/>
      <c r="D24" s="271"/>
      <c r="E24" s="271"/>
      <c r="F24" s="111"/>
    </row>
    <row r="25" spans="1:5" ht="15">
      <c r="A25" s="128" t="s">
        <v>45</v>
      </c>
      <c r="B25" s="271"/>
      <c r="C25" s="271"/>
      <c r="D25" s="271"/>
      <c r="E25" s="271"/>
    </row>
    <row r="26" spans="1:6" ht="15">
      <c r="A26" s="241" t="s">
        <v>25</v>
      </c>
      <c r="B26" s="234">
        <f aca="true" t="shared" si="2" ref="B26:E31">+B6-B16</f>
        <v>908755.2232399974</v>
      </c>
      <c r="C26" s="234">
        <f t="shared" si="2"/>
        <v>875753.2910999988</v>
      </c>
      <c r="D26" s="234">
        <f t="shared" si="2"/>
        <v>797433.8997300006</v>
      </c>
      <c r="E26" s="234">
        <f t="shared" si="2"/>
        <v>902598.5547000017</v>
      </c>
      <c r="F26" s="2"/>
    </row>
    <row r="27" spans="1:6" ht="15">
      <c r="A27" s="241" t="s">
        <v>24</v>
      </c>
      <c r="B27" s="234">
        <f t="shared" si="2"/>
        <v>-15774.070510000027</v>
      </c>
      <c r="C27" s="234">
        <f t="shared" si="2"/>
        <v>-3764.856390000008</v>
      </c>
      <c r="D27" s="234">
        <f t="shared" si="2"/>
        <v>-11409.937720000118</v>
      </c>
      <c r="E27" s="234">
        <f t="shared" si="2"/>
        <v>-32824.84043000001</v>
      </c>
      <c r="F27" s="2"/>
    </row>
    <row r="28" spans="1:6" ht="15">
      <c r="A28" s="241" t="s">
        <v>23</v>
      </c>
      <c r="B28" s="234">
        <f t="shared" si="2"/>
        <v>102066.31729000006</v>
      </c>
      <c r="C28" s="234">
        <f t="shared" si="2"/>
        <v>90182.80586000004</v>
      </c>
      <c r="D28" s="234">
        <f t="shared" si="2"/>
        <v>76702.96827000003</v>
      </c>
      <c r="E28" s="234">
        <f t="shared" si="2"/>
        <v>65540.42309</v>
      </c>
      <c r="F28" s="2"/>
    </row>
    <row r="29" spans="1:6" ht="15">
      <c r="A29" s="241" t="s">
        <v>22</v>
      </c>
      <c r="B29" s="234">
        <f t="shared" si="2"/>
        <v>-80993.88213999936</v>
      </c>
      <c r="C29" s="234">
        <f t="shared" si="2"/>
        <v>-121810.35638999977</v>
      </c>
      <c r="D29" s="234">
        <f t="shared" si="2"/>
        <v>-120210.48720000035</v>
      </c>
      <c r="E29" s="234">
        <f t="shared" si="2"/>
        <v>-189417.4106500012</v>
      </c>
      <c r="F29" s="2"/>
    </row>
    <row r="30" spans="1:6" ht="15">
      <c r="A30" s="241" t="s">
        <v>21</v>
      </c>
      <c r="B30" s="234">
        <f t="shared" si="2"/>
        <v>-307.75999999999993</v>
      </c>
      <c r="C30" s="234">
        <f t="shared" si="2"/>
        <v>-369.4538</v>
      </c>
      <c r="D30" s="234">
        <f t="shared" si="2"/>
        <v>-8677.654450000002</v>
      </c>
      <c r="E30" s="234">
        <f t="shared" si="2"/>
        <v>-9635.989290000001</v>
      </c>
      <c r="F30" s="2"/>
    </row>
    <row r="31" spans="1:6" ht="15">
      <c r="A31" s="241" t="s">
        <v>20</v>
      </c>
      <c r="B31" s="234">
        <f t="shared" si="2"/>
        <v>-69701.17097</v>
      </c>
      <c r="C31" s="234">
        <f t="shared" si="2"/>
        <v>-64575.59787000004</v>
      </c>
      <c r="D31" s="234">
        <f t="shared" si="2"/>
        <v>-59067.11179999996</v>
      </c>
      <c r="E31" s="234">
        <f t="shared" si="2"/>
        <v>-36102.54491</v>
      </c>
      <c r="F31" s="2"/>
    </row>
    <row r="32" spans="1:6" ht="7.5" customHeight="1">
      <c r="A32" s="235"/>
      <c r="B32" s="234"/>
      <c r="C32" s="234"/>
      <c r="D32" s="234"/>
      <c r="E32" s="234"/>
      <c r="F32" s="2"/>
    </row>
    <row r="33" spans="1:6" ht="15">
      <c r="A33" s="233" t="str">
        <f>+A23</f>
        <v>Total</v>
      </c>
      <c r="B33" s="232">
        <f>+B13-B23</f>
        <v>844044.6569099983</v>
      </c>
      <c r="C33" s="232">
        <f>+C13-C23</f>
        <v>775415.8325099989</v>
      </c>
      <c r="D33" s="232">
        <f>+D13-D23</f>
        <v>674771.6768300004</v>
      </c>
      <c r="E33" s="232">
        <f>+E13-E23</f>
        <v>700158.1925100002</v>
      </c>
      <c r="F33" s="270"/>
    </row>
    <row r="34" ht="15">
      <c r="A34" s="120" t="s">
        <v>476</v>
      </c>
    </row>
    <row r="35" ht="15">
      <c r="A35" s="120" t="s">
        <v>19</v>
      </c>
    </row>
    <row r="36" ht="15">
      <c r="A36" s="120" t="s">
        <v>448</v>
      </c>
    </row>
    <row r="37" ht="15">
      <c r="A37" s="120" t="s">
        <v>17</v>
      </c>
    </row>
    <row r="38" ht="15">
      <c r="A38" s="120" t="s">
        <v>16</v>
      </c>
    </row>
    <row r="39" s="123" customFormat="1" ht="15">
      <c r="A39" s="4" t="s">
        <v>15</v>
      </c>
    </row>
    <row r="40" s="123" customFormat="1" ht="15">
      <c r="A40" s="123" t="s">
        <v>14</v>
      </c>
    </row>
    <row r="41" ht="15">
      <c r="A41" s="212" t="s">
        <v>0</v>
      </c>
    </row>
    <row r="45" spans="1:5" ht="15">
      <c r="A45" s="235"/>
      <c r="B45" s="122"/>
      <c r="C45" s="122"/>
      <c r="D45" s="122"/>
      <c r="E45" s="122"/>
    </row>
    <row r="46" spans="1:5" ht="15">
      <c r="A46" s="235"/>
      <c r="B46" s="122"/>
      <c r="C46" s="122"/>
      <c r="D46" s="122"/>
      <c r="E46" s="122"/>
    </row>
    <row r="47" spans="1:5" ht="15">
      <c r="A47" s="235"/>
      <c r="B47" s="122"/>
      <c r="C47" s="122"/>
      <c r="D47" s="122"/>
      <c r="E47" s="122"/>
    </row>
    <row r="48" spans="1:5" ht="15">
      <c r="A48" s="235"/>
      <c r="B48" s="122"/>
      <c r="C48" s="122"/>
      <c r="D48" s="122"/>
      <c r="E48" s="122"/>
    </row>
    <row r="49" spans="1:5" ht="15">
      <c r="A49" s="235"/>
      <c r="B49" s="122"/>
      <c r="C49" s="122"/>
      <c r="D49" s="122"/>
      <c r="E49" s="122"/>
    </row>
    <row r="50" spans="1:5" ht="15">
      <c r="A50" s="235"/>
      <c r="B50" s="122"/>
      <c r="C50" s="122"/>
      <c r="D50" s="122"/>
      <c r="E50" s="122"/>
    </row>
    <row r="51" spans="1:5" ht="15">
      <c r="A51" s="235"/>
      <c r="B51" s="235"/>
      <c r="C51" s="235"/>
      <c r="D51" s="235"/>
      <c r="E51" s="235"/>
    </row>
    <row r="52" spans="1:5" ht="15">
      <c r="A52" s="235"/>
      <c r="B52" s="122"/>
      <c r="C52" s="122"/>
      <c r="D52" s="122"/>
      <c r="E52" s="122"/>
    </row>
  </sheetData>
  <sheetProtection/>
  <mergeCells count="3">
    <mergeCell ref="A3:F3"/>
    <mergeCell ref="A2:F2"/>
    <mergeCell ref="A1:F1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selection activeCell="B11" sqref="B11"/>
    </sheetView>
  </sheetViews>
  <sheetFormatPr defaultColWidth="11.00390625" defaultRowHeight="12.75"/>
  <cols>
    <col min="1" max="1" width="13.25390625" style="312" customWidth="1"/>
    <col min="2" max="2" width="31.375" style="311" customWidth="1"/>
    <col min="3" max="6" width="13.875" style="311" customWidth="1"/>
    <col min="7" max="7" width="11.125" style="311" customWidth="1"/>
    <col min="8" max="8" width="13.25390625" style="311" customWidth="1"/>
    <col min="9" max="16384" width="11.00390625" style="311" customWidth="1"/>
  </cols>
  <sheetData>
    <row r="1" spans="1:8" s="120" customFormat="1" ht="15">
      <c r="A1" s="390" t="s">
        <v>491</v>
      </c>
      <c r="B1" s="390"/>
      <c r="C1" s="390"/>
      <c r="D1" s="390"/>
      <c r="E1" s="390"/>
      <c r="F1" s="390"/>
      <c r="G1" s="390"/>
      <c r="H1" s="390"/>
    </row>
    <row r="2" spans="1:8" s="120" customFormat="1" ht="15">
      <c r="A2" s="390" t="s">
        <v>490</v>
      </c>
      <c r="B2" s="390"/>
      <c r="C2" s="390"/>
      <c r="D2" s="390"/>
      <c r="E2" s="390"/>
      <c r="F2" s="390"/>
      <c r="G2" s="390"/>
      <c r="H2" s="390"/>
    </row>
    <row r="3" spans="1:8" s="120" customFormat="1" ht="15">
      <c r="A3" s="391" t="s">
        <v>8</v>
      </c>
      <c r="B3" s="391"/>
      <c r="C3" s="391"/>
      <c r="D3" s="391"/>
      <c r="E3" s="391"/>
      <c r="F3" s="391"/>
      <c r="G3" s="391"/>
      <c r="H3" s="391"/>
    </row>
    <row r="4" spans="1:8" s="123" customFormat="1" ht="41.25" customHeight="1">
      <c r="A4" s="332" t="s">
        <v>159</v>
      </c>
      <c r="B4" s="331" t="s">
        <v>158</v>
      </c>
      <c r="C4" s="298">
        <v>2013</v>
      </c>
      <c r="D4" s="298">
        <v>2014</v>
      </c>
      <c r="E4" s="298">
        <v>2015</v>
      </c>
      <c r="F4" s="298">
        <v>2016</v>
      </c>
      <c r="G4" s="330" t="s">
        <v>7</v>
      </c>
      <c r="H4" s="330" t="s">
        <v>157</v>
      </c>
    </row>
    <row r="5" spans="1:8" s="316" customFormat="1" ht="15">
      <c r="A5" s="323" t="s">
        <v>154</v>
      </c>
      <c r="B5" s="327" t="s">
        <v>153</v>
      </c>
      <c r="C5" s="321">
        <v>411488.75156999996</v>
      </c>
      <c r="D5" s="321">
        <v>458958.1754599997</v>
      </c>
      <c r="E5" s="321">
        <v>430131.78877999954</v>
      </c>
      <c r="F5" s="321">
        <v>469522.7109299999</v>
      </c>
      <c r="G5" s="216">
        <f aca="true" t="shared" si="0" ref="G5:G29">(F5/E5-1)*100</f>
        <v>9.157872814219669</v>
      </c>
      <c r="H5" s="215">
        <f aca="true" t="shared" si="1" ref="H5:H29">(F5/$F$29)*100</f>
        <v>29.299857339444507</v>
      </c>
    </row>
    <row r="6" spans="1:8" s="316" customFormat="1" ht="15">
      <c r="A6" s="327" t="s">
        <v>156</v>
      </c>
      <c r="B6" s="327" t="s">
        <v>155</v>
      </c>
      <c r="C6" s="321">
        <v>345284.53371</v>
      </c>
      <c r="D6" s="321">
        <v>381063.55125999986</v>
      </c>
      <c r="E6" s="321">
        <v>312527.31519</v>
      </c>
      <c r="F6" s="321">
        <v>379344.18981</v>
      </c>
      <c r="G6" s="216">
        <f t="shared" si="0"/>
        <v>21.37953112334483</v>
      </c>
      <c r="H6" s="215">
        <f t="shared" si="1"/>
        <v>23.672402602133616</v>
      </c>
    </row>
    <row r="7" spans="1:8" s="316" customFormat="1" ht="15">
      <c r="A7" s="323" t="s">
        <v>109</v>
      </c>
      <c r="B7" s="327" t="s">
        <v>149</v>
      </c>
      <c r="C7" s="321">
        <v>161508.28802999997</v>
      </c>
      <c r="D7" s="321">
        <v>150346.99688999998</v>
      </c>
      <c r="E7" s="321">
        <v>152745.23133000007</v>
      </c>
      <c r="F7" s="321">
        <v>159457.87447</v>
      </c>
      <c r="G7" s="216">
        <f t="shared" si="0"/>
        <v>4.394666256714452</v>
      </c>
      <c r="H7" s="215">
        <f t="shared" si="1"/>
        <v>9.950728398990274</v>
      </c>
    </row>
    <row r="8" spans="1:8" s="316" customFormat="1" ht="15">
      <c r="A8" s="323" t="s">
        <v>124</v>
      </c>
      <c r="B8" s="327" t="s">
        <v>254</v>
      </c>
      <c r="C8" s="321">
        <v>67676.57410000001</v>
      </c>
      <c r="D8" s="321">
        <v>58583.50214000001</v>
      </c>
      <c r="E8" s="321">
        <v>49023.952880000004</v>
      </c>
      <c r="F8" s="321">
        <v>40626.01166</v>
      </c>
      <c r="G8" s="216">
        <f t="shared" si="0"/>
        <v>-17.130281682010317</v>
      </c>
      <c r="H8" s="215">
        <f t="shared" si="1"/>
        <v>2.535205045887703</v>
      </c>
    </row>
    <row r="9" spans="1:8" s="316" customFormat="1" ht="15">
      <c r="A9" s="323" t="s">
        <v>103</v>
      </c>
      <c r="B9" s="327" t="s">
        <v>135</v>
      </c>
      <c r="C9" s="321">
        <v>46067.83687000001</v>
      </c>
      <c r="D9" s="321">
        <v>51155.927910000006</v>
      </c>
      <c r="E9" s="321">
        <v>52248.55194000001</v>
      </c>
      <c r="F9" s="321">
        <v>57307.40544000001</v>
      </c>
      <c r="G9" s="216">
        <f t="shared" si="0"/>
        <v>9.68228460342666</v>
      </c>
      <c r="H9" s="215">
        <f t="shared" si="1"/>
        <v>3.576182290649705</v>
      </c>
    </row>
    <row r="10" spans="1:8" s="316" customFormat="1" ht="15">
      <c r="A10" s="323" t="s">
        <v>141</v>
      </c>
      <c r="B10" s="327" t="s">
        <v>140</v>
      </c>
      <c r="C10" s="321">
        <v>31186.970910000004</v>
      </c>
      <c r="D10" s="321">
        <v>46820.08236000001</v>
      </c>
      <c r="E10" s="321">
        <v>44979.2957</v>
      </c>
      <c r="F10" s="321">
        <v>37004.23508</v>
      </c>
      <c r="G10" s="216">
        <f t="shared" si="0"/>
        <v>-17.730514664328112</v>
      </c>
      <c r="H10" s="215">
        <f t="shared" si="1"/>
        <v>2.3091935353919686</v>
      </c>
    </row>
    <row r="11" spans="1:8" s="320" customFormat="1" ht="15">
      <c r="A11" s="323" t="s">
        <v>123</v>
      </c>
      <c r="B11" s="327" t="s">
        <v>122</v>
      </c>
      <c r="C11" s="321">
        <v>52076.360649999995</v>
      </c>
      <c r="D11" s="321">
        <v>41406.07408</v>
      </c>
      <c r="E11" s="321">
        <v>24163.98284</v>
      </c>
      <c r="F11" s="321">
        <v>56179.199</v>
      </c>
      <c r="G11" s="216">
        <f t="shared" si="0"/>
        <v>132.4914703506717</v>
      </c>
      <c r="H11" s="215">
        <f t="shared" si="1"/>
        <v>3.5057782676452223</v>
      </c>
    </row>
    <row r="12" spans="1:8" s="320" customFormat="1" ht="15">
      <c r="A12" s="323" t="s">
        <v>131</v>
      </c>
      <c r="B12" s="327" t="s">
        <v>134</v>
      </c>
      <c r="C12" s="321">
        <v>31175.85748999999</v>
      </c>
      <c r="D12" s="321">
        <v>32689.361640000003</v>
      </c>
      <c r="E12" s="321">
        <v>32827.29076999999</v>
      </c>
      <c r="F12" s="321">
        <v>29627.203709999998</v>
      </c>
      <c r="G12" s="216">
        <f t="shared" si="0"/>
        <v>-9.748252094335086</v>
      </c>
      <c r="H12" s="215">
        <f t="shared" si="1"/>
        <v>1.8488410078188529</v>
      </c>
    </row>
    <row r="13" spans="1:8" s="320" customFormat="1" ht="13.5" customHeight="1">
      <c r="A13" s="323" t="s">
        <v>489</v>
      </c>
      <c r="B13" s="327" t="s">
        <v>488</v>
      </c>
      <c r="C13" s="321">
        <v>31983.49522000001</v>
      </c>
      <c r="D13" s="321">
        <v>30620.0318</v>
      </c>
      <c r="E13" s="321">
        <v>27259.487910000007</v>
      </c>
      <c r="F13" s="321">
        <v>26340.936670000006</v>
      </c>
      <c r="G13" s="216">
        <f t="shared" si="0"/>
        <v>-3.3696569907427865</v>
      </c>
      <c r="H13" s="215">
        <f t="shared" si="1"/>
        <v>1.6437664646501124</v>
      </c>
    </row>
    <row r="14" spans="1:8" s="316" customFormat="1" ht="15">
      <c r="A14" s="323" t="s">
        <v>118</v>
      </c>
      <c r="B14" s="327" t="s">
        <v>214</v>
      </c>
      <c r="C14" s="321">
        <v>28246.521020000015</v>
      </c>
      <c r="D14" s="321">
        <v>29634.118079999993</v>
      </c>
      <c r="E14" s="321">
        <v>34656.89494000003</v>
      </c>
      <c r="F14" s="321">
        <v>35210.08553000001</v>
      </c>
      <c r="G14" s="216">
        <f t="shared" si="0"/>
        <v>1.596192015925535</v>
      </c>
      <c r="H14" s="215">
        <f t="shared" si="1"/>
        <v>2.1972323359933195</v>
      </c>
    </row>
    <row r="15" spans="1:8" s="320" customFormat="1" ht="15">
      <c r="A15" s="323" t="s">
        <v>133</v>
      </c>
      <c r="B15" s="327" t="s">
        <v>132</v>
      </c>
      <c r="C15" s="321">
        <v>27197.343</v>
      </c>
      <c r="D15" s="321">
        <v>29563.386090000004</v>
      </c>
      <c r="E15" s="321">
        <v>27227.612670000002</v>
      </c>
      <c r="F15" s="321">
        <v>28380.906049999998</v>
      </c>
      <c r="G15" s="216">
        <f t="shared" si="0"/>
        <v>4.235749178519499</v>
      </c>
      <c r="H15" s="215">
        <f t="shared" si="1"/>
        <v>1.7710676801598897</v>
      </c>
    </row>
    <row r="16" spans="1:8" s="320" customFormat="1" ht="30">
      <c r="A16" s="323" t="s">
        <v>487</v>
      </c>
      <c r="B16" s="328" t="s">
        <v>486</v>
      </c>
      <c r="C16" s="321">
        <v>11756.348339999999</v>
      </c>
      <c r="D16" s="321">
        <v>23250.45359</v>
      </c>
      <c r="E16" s="321">
        <v>11716.463830000002</v>
      </c>
      <c r="F16" s="321">
        <v>26146.7448</v>
      </c>
      <c r="G16" s="216">
        <f t="shared" si="0"/>
        <v>123.16242493790037</v>
      </c>
      <c r="H16" s="215">
        <f t="shared" si="1"/>
        <v>1.6316482135942474</v>
      </c>
    </row>
    <row r="17" spans="1:8" s="320" customFormat="1" ht="15">
      <c r="A17" s="323" t="s">
        <v>485</v>
      </c>
      <c r="B17" s="327" t="s">
        <v>484</v>
      </c>
      <c r="C17" s="321">
        <v>15248.67315</v>
      </c>
      <c r="D17" s="321">
        <v>21944.13334</v>
      </c>
      <c r="E17" s="321">
        <v>68253.27992000002</v>
      </c>
      <c r="F17" s="321">
        <v>23580.444389999997</v>
      </c>
      <c r="G17" s="216">
        <f t="shared" si="0"/>
        <v>-65.4515586391764</v>
      </c>
      <c r="H17" s="215">
        <f t="shared" si="1"/>
        <v>1.4715021031873146</v>
      </c>
    </row>
    <row r="18" spans="1:8" s="320" customFormat="1" ht="15">
      <c r="A18" s="325" t="s">
        <v>126</v>
      </c>
      <c r="B18" s="324" t="s">
        <v>483</v>
      </c>
      <c r="C18" s="321">
        <v>9144.705469999999</v>
      </c>
      <c r="D18" s="321">
        <v>16315.345510000003</v>
      </c>
      <c r="E18" s="321">
        <v>18219.95792</v>
      </c>
      <c r="F18" s="321">
        <v>10958.346460000002</v>
      </c>
      <c r="G18" s="216">
        <f t="shared" si="0"/>
        <v>-39.85525922663601</v>
      </c>
      <c r="H18" s="215">
        <f t="shared" si="1"/>
        <v>0.6838390997492677</v>
      </c>
    </row>
    <row r="19" spans="1:8" s="320" customFormat="1" ht="15.75" customHeight="1">
      <c r="A19" s="329" t="s">
        <v>213</v>
      </c>
      <c r="B19" s="328" t="s">
        <v>482</v>
      </c>
      <c r="C19" s="321">
        <v>5597.25695</v>
      </c>
      <c r="D19" s="321">
        <v>14018.5288</v>
      </c>
      <c r="E19" s="321">
        <v>21484.798860000003</v>
      </c>
      <c r="F19" s="321">
        <v>18376.306500000006</v>
      </c>
      <c r="G19" s="216">
        <f t="shared" si="0"/>
        <v>-14.468333542499812</v>
      </c>
      <c r="H19" s="215">
        <f t="shared" si="1"/>
        <v>1.1467457193059598</v>
      </c>
    </row>
    <row r="20" spans="1:8" s="320" customFormat="1" ht="15">
      <c r="A20" s="323" t="s">
        <v>114</v>
      </c>
      <c r="B20" s="327" t="s">
        <v>272</v>
      </c>
      <c r="C20" s="321">
        <v>21157.757319999993</v>
      </c>
      <c r="D20" s="321">
        <v>12678.08373</v>
      </c>
      <c r="E20" s="321">
        <v>13764.760349999995</v>
      </c>
      <c r="F20" s="321">
        <v>8046.138209999999</v>
      </c>
      <c r="G20" s="216">
        <f t="shared" si="0"/>
        <v>-41.54538106433504</v>
      </c>
      <c r="H20" s="215">
        <f t="shared" si="1"/>
        <v>0.5021071317710996</v>
      </c>
    </row>
    <row r="21" spans="1:8" s="313" customFormat="1" ht="15">
      <c r="A21" s="323" t="s">
        <v>148</v>
      </c>
      <c r="B21" s="327" t="s">
        <v>147</v>
      </c>
      <c r="C21" s="321">
        <v>14916.963290000002</v>
      </c>
      <c r="D21" s="321">
        <v>17425.951139999997</v>
      </c>
      <c r="E21" s="321">
        <v>24147.860439999997</v>
      </c>
      <c r="F21" s="321">
        <v>29739.090660000005</v>
      </c>
      <c r="G21" s="216">
        <f t="shared" si="0"/>
        <v>23.15414334074233</v>
      </c>
      <c r="H21" s="215">
        <f t="shared" si="1"/>
        <v>1.855823144352041</v>
      </c>
    </row>
    <row r="22" spans="1:8" s="320" customFormat="1" ht="15">
      <c r="A22" s="327" t="s">
        <v>89</v>
      </c>
      <c r="B22" s="328" t="s">
        <v>208</v>
      </c>
      <c r="C22" s="321">
        <v>11796.12307</v>
      </c>
      <c r="D22" s="321">
        <v>12154.36171</v>
      </c>
      <c r="E22" s="321">
        <v>10942.154890000002</v>
      </c>
      <c r="F22" s="321">
        <v>9534.689120000001</v>
      </c>
      <c r="G22" s="216">
        <f t="shared" si="0"/>
        <v>-12.862784196980058</v>
      </c>
      <c r="H22" s="215">
        <f t="shared" si="1"/>
        <v>0.5949979084901041</v>
      </c>
    </row>
    <row r="23" spans="1:8" s="316" customFormat="1" ht="15">
      <c r="A23" s="329" t="s">
        <v>481</v>
      </c>
      <c r="B23" s="328" t="s">
        <v>480</v>
      </c>
      <c r="C23" s="321">
        <v>13235.621349999998</v>
      </c>
      <c r="D23" s="321">
        <v>11243.998440000001</v>
      </c>
      <c r="E23" s="321">
        <v>8151.651260000001</v>
      </c>
      <c r="F23" s="321">
        <v>9904.354329999998</v>
      </c>
      <c r="G23" s="216">
        <f t="shared" si="0"/>
        <v>21.501202812741504</v>
      </c>
      <c r="H23" s="215">
        <f t="shared" si="1"/>
        <v>0.6180663089406427</v>
      </c>
    </row>
    <row r="24" spans="1:8" s="320" customFormat="1" ht="18" customHeight="1">
      <c r="A24" s="323" t="s">
        <v>150</v>
      </c>
      <c r="B24" s="327" t="s">
        <v>316</v>
      </c>
      <c r="C24" s="321">
        <v>10252.347960000005</v>
      </c>
      <c r="D24" s="321">
        <v>9160.819150000003</v>
      </c>
      <c r="E24" s="321">
        <v>11390.765990000005</v>
      </c>
      <c r="F24" s="321">
        <v>14266.644430000004</v>
      </c>
      <c r="G24" s="216">
        <f t="shared" si="0"/>
        <v>25.247454319795025</v>
      </c>
      <c r="H24" s="215">
        <f t="shared" si="1"/>
        <v>0.8902884499103623</v>
      </c>
    </row>
    <row r="25" spans="1:8" s="320" customFormat="1" ht="15">
      <c r="A25" s="326" t="s">
        <v>205</v>
      </c>
      <c r="B25" s="324" t="s">
        <v>204</v>
      </c>
      <c r="C25" s="321">
        <v>8522.54292</v>
      </c>
      <c r="D25" s="321">
        <v>7233.183690000001</v>
      </c>
      <c r="E25" s="321">
        <v>8709.603790000001</v>
      </c>
      <c r="F25" s="321">
        <v>10113.390920000002</v>
      </c>
      <c r="G25" s="216">
        <f t="shared" si="0"/>
        <v>16.11769219182817</v>
      </c>
      <c r="H25" s="215">
        <f t="shared" si="1"/>
        <v>0.6311109223813697</v>
      </c>
    </row>
    <row r="26" spans="1:8" s="313" customFormat="1" ht="15">
      <c r="A26" s="326" t="s">
        <v>116</v>
      </c>
      <c r="B26" s="324" t="s">
        <v>128</v>
      </c>
      <c r="C26" s="321">
        <v>3896.292359999999</v>
      </c>
      <c r="D26" s="321">
        <v>4663.283159999999</v>
      </c>
      <c r="E26" s="321">
        <v>3573.71388</v>
      </c>
      <c r="F26" s="321">
        <v>3372.6976500000005</v>
      </c>
      <c r="G26" s="216">
        <f t="shared" si="0"/>
        <v>-5.6248551716736594</v>
      </c>
      <c r="H26" s="215">
        <f t="shared" si="1"/>
        <v>0.2104681151596361</v>
      </c>
    </row>
    <row r="27" spans="1:8" s="320" customFormat="1" ht="15">
      <c r="A27" s="325" t="s">
        <v>142</v>
      </c>
      <c r="B27" s="324" t="s">
        <v>145</v>
      </c>
      <c r="C27" s="321">
        <v>5119.488270000002</v>
      </c>
      <c r="D27" s="321">
        <v>4444.937610000001</v>
      </c>
      <c r="E27" s="321">
        <v>4397.336379999998</v>
      </c>
      <c r="F27" s="321">
        <v>3548.9485399999994</v>
      </c>
      <c r="G27" s="216">
        <f t="shared" si="0"/>
        <v>-19.29322132049399</v>
      </c>
      <c r="H27" s="215">
        <f t="shared" si="1"/>
        <v>0.22146678639051506</v>
      </c>
    </row>
    <row r="28" spans="1:8" s="320" customFormat="1" ht="15">
      <c r="A28" s="323"/>
      <c r="B28" s="322" t="s">
        <v>46</v>
      </c>
      <c r="C28" s="321">
        <v>132883.0866299991</v>
      </c>
      <c r="D28" s="321">
        <v>100178.94935999904</v>
      </c>
      <c r="E28" s="321">
        <v>106689.88124999846</v>
      </c>
      <c r="F28" s="321">
        <v>115885.83822999988</v>
      </c>
      <c r="G28" s="216">
        <f t="shared" si="0"/>
        <v>8.619333785228612</v>
      </c>
      <c r="H28" s="215">
        <f t="shared" si="1"/>
        <v>7.2316811280022595</v>
      </c>
    </row>
    <row r="29" spans="1:8" s="316" customFormat="1" ht="15">
      <c r="A29" s="319"/>
      <c r="B29" s="318"/>
      <c r="C29" s="318">
        <f>SUM(C5:C28)</f>
        <v>1497419.7396499992</v>
      </c>
      <c r="D29" s="318">
        <f>SUM(D5:D28)</f>
        <v>1565553.2369399988</v>
      </c>
      <c r="E29" s="318">
        <f>SUM(E5:E28)</f>
        <v>1499233.6337099979</v>
      </c>
      <c r="F29" s="318">
        <f>SUM(F5:F28)</f>
        <v>1602474.39259</v>
      </c>
      <c r="G29" s="317">
        <f t="shared" si="0"/>
        <v>6.886235511173999</v>
      </c>
      <c r="H29" s="317">
        <f t="shared" si="1"/>
        <v>100</v>
      </c>
    </row>
    <row r="30" s="177" customFormat="1" ht="15">
      <c r="A30" s="315" t="s">
        <v>479</v>
      </c>
    </row>
    <row r="31" spans="1:2" s="313" customFormat="1" ht="15">
      <c r="A31" s="409" t="s">
        <v>0</v>
      </c>
      <c r="B31" s="409"/>
    </row>
    <row r="32" s="313" customFormat="1" ht="15">
      <c r="A32" s="314"/>
    </row>
    <row r="33" s="313" customFormat="1" ht="15">
      <c r="A33" s="314"/>
    </row>
    <row r="34" s="313" customFormat="1" ht="15">
      <c r="A34" s="314"/>
    </row>
    <row r="35" s="313" customFormat="1" ht="15">
      <c r="A35" s="314"/>
    </row>
    <row r="36" s="313" customFormat="1" ht="15">
      <c r="A36" s="314"/>
    </row>
    <row r="37" s="313" customFormat="1" ht="15">
      <c r="A37" s="314"/>
    </row>
    <row r="38" s="313" customFormat="1" ht="15">
      <c r="A38" s="314"/>
    </row>
    <row r="39" s="313" customFormat="1" ht="15">
      <c r="A39" s="314"/>
    </row>
    <row r="40" s="313" customFormat="1" ht="15">
      <c r="A40" s="314"/>
    </row>
    <row r="41" s="313" customFormat="1" ht="15">
      <c r="A41" s="314"/>
    </row>
    <row r="42" s="313" customFormat="1" ht="15">
      <c r="A42" s="314"/>
    </row>
    <row r="43" s="313" customFormat="1" ht="15">
      <c r="A43" s="314"/>
    </row>
    <row r="44" s="313" customFormat="1" ht="15">
      <c r="A44" s="314"/>
    </row>
    <row r="45" s="313" customFormat="1" ht="15">
      <c r="A45" s="314"/>
    </row>
    <row r="46" s="313" customFormat="1" ht="15">
      <c r="A46" s="314"/>
    </row>
    <row r="47" s="313" customFormat="1" ht="15">
      <c r="A47" s="314"/>
    </row>
    <row r="48" s="313" customFormat="1" ht="15">
      <c r="A48" s="314"/>
    </row>
    <row r="49" s="313" customFormat="1" ht="15">
      <c r="A49" s="314"/>
    </row>
    <row r="50" s="313" customFormat="1" ht="15">
      <c r="A50" s="314"/>
    </row>
    <row r="51" s="313" customFormat="1" ht="15">
      <c r="A51" s="314"/>
    </row>
    <row r="52" s="313" customFormat="1" ht="15">
      <c r="A52" s="314"/>
    </row>
    <row r="53" s="313" customFormat="1" ht="15">
      <c r="A53" s="314"/>
    </row>
    <row r="54" s="313" customFormat="1" ht="15">
      <c r="A54" s="314"/>
    </row>
    <row r="55" s="313" customFormat="1" ht="15">
      <c r="A55" s="314"/>
    </row>
    <row r="56" s="313" customFormat="1" ht="15">
      <c r="A56" s="314"/>
    </row>
    <row r="57" s="313" customFormat="1" ht="15">
      <c r="A57" s="314"/>
    </row>
    <row r="58" s="313" customFormat="1" ht="15">
      <c r="A58" s="314"/>
    </row>
    <row r="59" s="313" customFormat="1" ht="15">
      <c r="A59" s="314"/>
    </row>
    <row r="60" s="313" customFormat="1" ht="15">
      <c r="A60" s="314"/>
    </row>
    <row r="61" s="313" customFormat="1" ht="15">
      <c r="A61" s="314"/>
    </row>
    <row r="62" s="313" customFormat="1" ht="15">
      <c r="A62" s="314"/>
    </row>
  </sheetData>
  <sheetProtection/>
  <mergeCells count="4">
    <mergeCell ref="A1:H1"/>
    <mergeCell ref="A2:H2"/>
    <mergeCell ref="A3:H3"/>
    <mergeCell ref="A31:B31"/>
  </mergeCells>
  <printOptions/>
  <pageMargins left="0.75" right="0.75" top="1" bottom="1" header="0" footer="0"/>
  <pageSetup horizontalDpi="360" verticalDpi="36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selection activeCell="G7" sqref="G7"/>
    </sheetView>
  </sheetViews>
  <sheetFormatPr defaultColWidth="11.00390625" defaultRowHeight="12.75"/>
  <cols>
    <col min="1" max="1" width="10.75390625" style="333" customWidth="1"/>
    <col min="2" max="2" width="39.00390625" style="333" customWidth="1"/>
    <col min="3" max="6" width="11.625" style="333" customWidth="1"/>
    <col min="7" max="7" width="11.50390625" style="333" customWidth="1"/>
    <col min="8" max="8" width="14.125" style="333" customWidth="1"/>
    <col min="9" max="16384" width="11.00390625" style="333" customWidth="1"/>
  </cols>
  <sheetData>
    <row r="1" spans="1:8" ht="15">
      <c r="A1" s="392" t="s">
        <v>511</v>
      </c>
      <c r="B1" s="392"/>
      <c r="C1" s="392"/>
      <c r="D1" s="392"/>
      <c r="E1" s="392"/>
      <c r="F1" s="392"/>
      <c r="G1" s="392"/>
      <c r="H1" s="392"/>
    </row>
    <row r="2" spans="1:8" ht="15">
      <c r="A2" s="390" t="s">
        <v>510</v>
      </c>
      <c r="B2" s="390"/>
      <c r="C2" s="390"/>
      <c r="D2" s="390"/>
      <c r="E2" s="390"/>
      <c r="F2" s="390"/>
      <c r="G2" s="390"/>
      <c r="H2" s="390"/>
    </row>
    <row r="3" spans="1:8" ht="15">
      <c r="A3" s="391" t="s">
        <v>8</v>
      </c>
      <c r="B3" s="391"/>
      <c r="C3" s="391"/>
      <c r="D3" s="391"/>
      <c r="E3" s="391"/>
      <c r="F3" s="391"/>
      <c r="G3" s="391"/>
      <c r="H3" s="391"/>
    </row>
    <row r="4" spans="1:8" ht="39" customHeight="1">
      <c r="A4" s="341" t="s">
        <v>159</v>
      </c>
      <c r="B4" s="341" t="s">
        <v>158</v>
      </c>
      <c r="C4" s="298">
        <v>2013</v>
      </c>
      <c r="D4" s="298">
        <v>2014</v>
      </c>
      <c r="E4" s="298">
        <v>2015</v>
      </c>
      <c r="F4" s="298">
        <v>2016</v>
      </c>
      <c r="G4" s="340" t="s">
        <v>7</v>
      </c>
      <c r="H4" s="340" t="s">
        <v>157</v>
      </c>
    </row>
    <row r="5" spans="1:8" s="277" customFormat="1" ht="12" customHeight="1">
      <c r="A5" s="338">
        <v>1005902090</v>
      </c>
      <c r="B5" s="274" t="s">
        <v>334</v>
      </c>
      <c r="C5" s="254">
        <v>52972.79362999999</v>
      </c>
      <c r="D5" s="254">
        <v>160021.2783</v>
      </c>
      <c r="E5" s="254">
        <v>122970.34695</v>
      </c>
      <c r="F5" s="254">
        <v>125446.38561999999</v>
      </c>
      <c r="G5" s="216">
        <f aca="true" t="shared" si="0" ref="G5:G25">(F5/E5-1)*100</f>
        <v>2.013524993148752</v>
      </c>
      <c r="H5" s="215">
        <f aca="true" t="shared" si="1" ref="H5:H25">(F5/$F$25)*100</f>
        <v>13.902707898725255</v>
      </c>
    </row>
    <row r="6" spans="1:8" s="277" customFormat="1" ht="15">
      <c r="A6" s="339">
        <v>1201</v>
      </c>
      <c r="B6" s="274" t="s">
        <v>333</v>
      </c>
      <c r="C6" s="254">
        <v>66618.93392000001</v>
      </c>
      <c r="D6" s="254">
        <v>84179.65196999996</v>
      </c>
      <c r="E6" s="254">
        <v>113997.64161</v>
      </c>
      <c r="F6" s="254">
        <v>128213.19079000001</v>
      </c>
      <c r="G6" s="216">
        <f t="shared" si="0"/>
        <v>12.470037958007186</v>
      </c>
      <c r="H6" s="215">
        <f t="shared" si="1"/>
        <v>14.209341556610894</v>
      </c>
    </row>
    <row r="7" spans="1:8" s="277" customFormat="1" ht="15">
      <c r="A7" s="338">
        <v>10019</v>
      </c>
      <c r="B7" s="276" t="s">
        <v>509</v>
      </c>
      <c r="C7" s="254">
        <v>32495.34804</v>
      </c>
      <c r="D7" s="254">
        <v>34218.67953</v>
      </c>
      <c r="E7" s="254">
        <v>32071.608220000002</v>
      </c>
      <c r="F7" s="254">
        <v>31887.527149999998</v>
      </c>
      <c r="G7" s="369">
        <f t="shared" si="0"/>
        <v>-0.5739689408066906</v>
      </c>
      <c r="H7" s="215">
        <f t="shared" si="1"/>
        <v>3.533963719943492</v>
      </c>
    </row>
    <row r="8" spans="1:8" s="277" customFormat="1" ht="15">
      <c r="A8" s="323">
        <v>1006</v>
      </c>
      <c r="B8" s="286" t="s">
        <v>329</v>
      </c>
      <c r="C8" s="254">
        <v>30340.51482</v>
      </c>
      <c r="D8" s="254">
        <v>23460.8995</v>
      </c>
      <c r="E8" s="254">
        <v>27645.836170000002</v>
      </c>
      <c r="F8" s="254">
        <v>30474.313990000002</v>
      </c>
      <c r="G8" s="216">
        <f t="shared" si="0"/>
        <v>10.231116912532867</v>
      </c>
      <c r="H8" s="215">
        <f t="shared" si="1"/>
        <v>3.3773431073605975</v>
      </c>
    </row>
    <row r="9" spans="1:8" s="277" customFormat="1" ht="15">
      <c r="A9" s="325" t="s">
        <v>508</v>
      </c>
      <c r="B9" s="324" t="s">
        <v>507</v>
      </c>
      <c r="C9" s="254">
        <v>22395.057330000003</v>
      </c>
      <c r="D9" s="254">
        <v>24850.41682</v>
      </c>
      <c r="E9" s="254">
        <v>23560.543110000002</v>
      </c>
      <c r="F9" s="254">
        <v>21435.31555</v>
      </c>
      <c r="G9" s="216">
        <f t="shared" si="0"/>
        <v>-9.020282554938108</v>
      </c>
      <c r="H9" s="215">
        <f t="shared" si="1"/>
        <v>2.3755880198204893</v>
      </c>
    </row>
    <row r="10" spans="1:8" s="277" customFormat="1" ht="14.25" customHeight="1">
      <c r="A10" s="325" t="s">
        <v>506</v>
      </c>
      <c r="B10" s="325" t="s">
        <v>505</v>
      </c>
      <c r="C10" s="254">
        <v>25926.84612</v>
      </c>
      <c r="D10" s="254">
        <v>21151.23407</v>
      </c>
      <c r="E10" s="254">
        <v>20979.352389999996</v>
      </c>
      <c r="F10" s="254">
        <v>19332.909130000004</v>
      </c>
      <c r="G10" s="216">
        <f t="shared" si="0"/>
        <v>-7.847922230358195</v>
      </c>
      <c r="H10" s="215">
        <f t="shared" si="1"/>
        <v>2.1425869477114445</v>
      </c>
    </row>
    <row r="11" spans="1:8" s="277" customFormat="1" ht="15">
      <c r="A11" s="325" t="s">
        <v>504</v>
      </c>
      <c r="B11" s="325" t="s">
        <v>503</v>
      </c>
      <c r="C11" s="254">
        <v>14464.561500000002</v>
      </c>
      <c r="D11" s="254">
        <v>16486.42623</v>
      </c>
      <c r="E11" s="254">
        <v>17284.420600000005</v>
      </c>
      <c r="F11" s="254">
        <v>16597.77751</v>
      </c>
      <c r="G11" s="216">
        <f t="shared" si="0"/>
        <v>-3.972612712282675</v>
      </c>
      <c r="H11" s="215">
        <f t="shared" si="1"/>
        <v>1.8394635393366978</v>
      </c>
    </row>
    <row r="12" spans="1:8" s="277" customFormat="1" ht="15">
      <c r="A12" s="325">
        <v>1511100090</v>
      </c>
      <c r="B12" s="325" t="s">
        <v>502</v>
      </c>
      <c r="C12" s="254">
        <v>2825.0080099999996</v>
      </c>
      <c r="D12" s="254"/>
      <c r="E12" s="254">
        <v>2329.92152</v>
      </c>
      <c r="F12" s="254">
        <v>31273.41567</v>
      </c>
      <c r="G12" s="216">
        <f t="shared" si="0"/>
        <v>1242.2518913855947</v>
      </c>
      <c r="H12" s="215">
        <f t="shared" si="1"/>
        <v>3.4659042658468517</v>
      </c>
    </row>
    <row r="13" spans="1:8" s="277" customFormat="1" ht="15">
      <c r="A13" s="325" t="s">
        <v>501</v>
      </c>
      <c r="B13" s="325" t="s">
        <v>277</v>
      </c>
      <c r="C13" s="254">
        <v>8867.115320000003</v>
      </c>
      <c r="D13" s="254">
        <v>9657.7285</v>
      </c>
      <c r="E13" s="254">
        <v>13640.945509999996</v>
      </c>
      <c r="F13" s="254">
        <v>9042.013439999999</v>
      </c>
      <c r="G13" s="216">
        <f t="shared" si="0"/>
        <v>-33.714173747183295</v>
      </c>
      <c r="H13" s="215">
        <f t="shared" si="1"/>
        <v>1.00208922761204</v>
      </c>
    </row>
    <row r="14" spans="1:8" s="277" customFormat="1" ht="15">
      <c r="A14" s="338">
        <v>10011</v>
      </c>
      <c r="B14" s="276" t="s">
        <v>367</v>
      </c>
      <c r="C14" s="254">
        <v>12948.54678</v>
      </c>
      <c r="D14" s="254">
        <v>15161.413750000002</v>
      </c>
      <c r="E14" s="254">
        <v>12510.67415</v>
      </c>
      <c r="F14" s="254">
        <v>10232.269199999999</v>
      </c>
      <c r="G14" s="216">
        <f t="shared" si="0"/>
        <v>-18.211688056794294</v>
      </c>
      <c r="H14" s="215">
        <f t="shared" si="1"/>
        <v>1.1340003869034798</v>
      </c>
    </row>
    <row r="15" spans="1:8" s="277" customFormat="1" ht="15">
      <c r="A15" s="325" t="s">
        <v>500</v>
      </c>
      <c r="B15" s="325" t="s">
        <v>499</v>
      </c>
      <c r="C15" s="254">
        <v>9856.3592</v>
      </c>
      <c r="D15" s="254">
        <v>11078.796030000001</v>
      </c>
      <c r="E15" s="254">
        <v>12089.06196</v>
      </c>
      <c r="F15" s="254">
        <v>12238.516099999999</v>
      </c>
      <c r="G15" s="216">
        <f t="shared" si="0"/>
        <v>1.236275738303827</v>
      </c>
      <c r="H15" s="215">
        <f t="shared" si="1"/>
        <v>1.3563444941933769</v>
      </c>
    </row>
    <row r="16" spans="1:8" s="277" customFormat="1" ht="15">
      <c r="A16" s="325" t="s">
        <v>365</v>
      </c>
      <c r="B16" s="325" t="s">
        <v>364</v>
      </c>
      <c r="C16" s="254">
        <v>8784.32726</v>
      </c>
      <c r="D16" s="254">
        <v>9766.119170000002</v>
      </c>
      <c r="E16" s="254">
        <v>11764.928390000001</v>
      </c>
      <c r="F16" s="254">
        <v>9683.232619999999</v>
      </c>
      <c r="G16" s="216">
        <f t="shared" si="0"/>
        <v>-17.694079394222317</v>
      </c>
      <c r="H16" s="215">
        <f t="shared" si="1"/>
        <v>1.073152916809147</v>
      </c>
    </row>
    <row r="17" spans="1:8" s="277" customFormat="1" ht="20.25" customHeight="1">
      <c r="A17" s="325" t="s">
        <v>498</v>
      </c>
      <c r="B17" s="324" t="s">
        <v>497</v>
      </c>
      <c r="C17" s="254">
        <v>9856.3592</v>
      </c>
      <c r="D17" s="254">
        <v>11078.796030000001</v>
      </c>
      <c r="E17" s="254">
        <v>12089.06196</v>
      </c>
      <c r="F17" s="254">
        <v>12238.516099999999</v>
      </c>
      <c r="G17" s="215">
        <f t="shared" si="0"/>
        <v>1.236275738303827</v>
      </c>
      <c r="H17" s="215">
        <f t="shared" si="1"/>
        <v>1.3563444941933769</v>
      </c>
    </row>
    <row r="18" spans="1:8" s="277" customFormat="1" ht="15">
      <c r="A18" s="325">
        <v>2004100020</v>
      </c>
      <c r="B18" s="324" t="s">
        <v>496</v>
      </c>
      <c r="C18" s="254">
        <v>412.61280000000005</v>
      </c>
      <c r="D18" s="254">
        <v>1877.18907</v>
      </c>
      <c r="E18" s="254">
        <v>9127.891950000001</v>
      </c>
      <c r="F18" s="254">
        <v>8861.23259</v>
      </c>
      <c r="G18" s="215">
        <f t="shared" si="0"/>
        <v>-2.9213684984516264</v>
      </c>
      <c r="H18" s="215">
        <f t="shared" si="1"/>
        <v>0.9820540282014595</v>
      </c>
    </row>
    <row r="19" spans="1:8" s="277" customFormat="1" ht="15">
      <c r="A19" s="325">
        <v>5201000000</v>
      </c>
      <c r="B19" s="324" t="s">
        <v>290</v>
      </c>
      <c r="C19" s="254"/>
      <c r="D19" s="254">
        <v>44.73757</v>
      </c>
      <c r="E19" s="254">
        <v>8462.43124</v>
      </c>
      <c r="F19" s="254">
        <v>9607.408809999999</v>
      </c>
      <c r="G19" s="216">
        <f t="shared" si="0"/>
        <v>13.530125533994886</v>
      </c>
      <c r="H19" s="215">
        <f t="shared" si="1"/>
        <v>1.0647496752411383</v>
      </c>
    </row>
    <row r="20" spans="1:8" s="277" customFormat="1" ht="15">
      <c r="A20" s="325">
        <v>2309100010</v>
      </c>
      <c r="B20" s="325" t="s">
        <v>495</v>
      </c>
      <c r="C20" s="254">
        <v>6429.985269999999</v>
      </c>
      <c r="D20" s="254">
        <v>7859.5926</v>
      </c>
      <c r="E20" s="254">
        <v>8799.3923</v>
      </c>
      <c r="F20" s="254">
        <v>8933.56927</v>
      </c>
      <c r="G20" s="216">
        <f t="shared" si="0"/>
        <v>1.5248435963015394</v>
      </c>
      <c r="H20" s="215">
        <f t="shared" si="1"/>
        <v>0.990070805467964</v>
      </c>
    </row>
    <row r="21" spans="1:8" s="277" customFormat="1" ht="15">
      <c r="A21" s="325" t="s">
        <v>494</v>
      </c>
      <c r="B21" s="325" t="s">
        <v>410</v>
      </c>
      <c r="C21" s="254">
        <v>6935.00696</v>
      </c>
      <c r="D21" s="254">
        <v>8089.509260000002</v>
      </c>
      <c r="E21" s="254">
        <v>8751.494980000001</v>
      </c>
      <c r="F21" s="254">
        <v>9593.76517</v>
      </c>
      <c r="G21" s="216">
        <f t="shared" si="0"/>
        <v>9.62430067005533</v>
      </c>
      <c r="H21" s="215">
        <f t="shared" si="1"/>
        <v>1.0632376066338374</v>
      </c>
    </row>
    <row r="22" spans="1:8" s="277" customFormat="1" ht="30">
      <c r="A22" s="325" t="s">
        <v>493</v>
      </c>
      <c r="B22" s="324" t="s">
        <v>492</v>
      </c>
      <c r="C22" s="254">
        <v>6892.7273</v>
      </c>
      <c r="D22" s="254">
        <v>6469.4170699999995</v>
      </c>
      <c r="E22" s="254">
        <v>7859.717779999999</v>
      </c>
      <c r="F22" s="254">
        <v>9042.82379</v>
      </c>
      <c r="G22" s="216">
        <f t="shared" si="0"/>
        <v>15.052779795866943</v>
      </c>
      <c r="H22" s="215">
        <f t="shared" si="1"/>
        <v>1.002179035375652</v>
      </c>
    </row>
    <row r="23" spans="1:8" s="277" customFormat="1" ht="15">
      <c r="A23" s="325">
        <v>2106907990</v>
      </c>
      <c r="B23" s="324" t="s">
        <v>320</v>
      </c>
      <c r="C23" s="254">
        <v>4722.18025</v>
      </c>
      <c r="D23" s="254">
        <v>4641.577490000001</v>
      </c>
      <c r="E23" s="254">
        <v>7024.7170399999995</v>
      </c>
      <c r="F23" s="254">
        <v>8898.021460000002</v>
      </c>
      <c r="G23" s="216">
        <f t="shared" si="0"/>
        <v>26.667329222416658</v>
      </c>
      <c r="H23" s="215">
        <f t="shared" si="1"/>
        <v>0.986131187627029</v>
      </c>
    </row>
    <row r="24" spans="1:8" ht="15">
      <c r="A24" s="284"/>
      <c r="B24" s="284" t="s">
        <v>46</v>
      </c>
      <c r="C24" s="337">
        <v>329630.7990299994</v>
      </c>
      <c r="D24" s="337">
        <v>340043.9414700005</v>
      </c>
      <c r="E24" s="337">
        <v>351501.96904999955</v>
      </c>
      <c r="F24" s="337">
        <v>389283.99612000183</v>
      </c>
      <c r="G24" s="216">
        <f t="shared" si="0"/>
        <v>10.748738384628487</v>
      </c>
      <c r="H24" s="215">
        <f t="shared" si="1"/>
        <v>43.142747086385775</v>
      </c>
    </row>
    <row r="25" spans="1:8" ht="15">
      <c r="A25" s="336"/>
      <c r="B25" s="336"/>
      <c r="C25" s="336">
        <f>SUM(C5:C24)</f>
        <v>653375.0827399995</v>
      </c>
      <c r="D25" s="336">
        <f>SUM(D5:D24)</f>
        <v>790137.4044300006</v>
      </c>
      <c r="E25" s="336">
        <f>SUM(E5:E24)</f>
        <v>824461.9568799997</v>
      </c>
      <c r="F25" s="336">
        <f>SUM(F5:F24)</f>
        <v>902316.2000800018</v>
      </c>
      <c r="G25" s="335">
        <f t="shared" si="0"/>
        <v>9.443036461576092</v>
      </c>
      <c r="H25" s="335">
        <f t="shared" si="1"/>
        <v>100</v>
      </c>
    </row>
    <row r="26" ht="15">
      <c r="A26" s="120" t="s">
        <v>172</v>
      </c>
    </row>
    <row r="27" spans="1:2" ht="15">
      <c r="A27" s="394" t="s">
        <v>0</v>
      </c>
      <c r="B27" s="394"/>
    </row>
    <row r="28" spans="3:6" ht="15">
      <c r="C28" s="334"/>
      <c r="D28" s="334"/>
      <c r="E28" s="334"/>
      <c r="F28" s="334"/>
    </row>
  </sheetData>
  <sheetProtection/>
  <mergeCells count="4">
    <mergeCell ref="A1:H1"/>
    <mergeCell ref="A2:H2"/>
    <mergeCell ref="A3:H3"/>
    <mergeCell ref="A27:B27"/>
  </mergeCells>
  <printOptions/>
  <pageMargins left="0.75" right="0.75" top="1" bottom="1" header="0" footer="0"/>
  <pageSetup horizontalDpi="360" verticalDpi="36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F40"/>
  <sheetViews>
    <sheetView showGridLines="0" zoomScalePageLayoutView="0" workbookViewId="0" topLeftCell="A1">
      <selection activeCell="B8" sqref="B8"/>
    </sheetView>
  </sheetViews>
  <sheetFormatPr defaultColWidth="11.375" defaultRowHeight="12.75"/>
  <cols>
    <col min="1" max="1" width="40.75390625" style="120" customWidth="1"/>
    <col min="2" max="5" width="12.75390625" style="120" customWidth="1"/>
    <col min="6" max="6" width="11.50390625" style="120" bestFit="1" customWidth="1"/>
    <col min="7" max="16384" width="11.375" style="120" customWidth="1"/>
  </cols>
  <sheetData>
    <row r="1" spans="1:6" ht="15">
      <c r="A1" s="390" t="s">
        <v>513</v>
      </c>
      <c r="B1" s="390"/>
      <c r="C1" s="390"/>
      <c r="D1" s="390"/>
      <c r="E1" s="390"/>
      <c r="F1" s="390"/>
    </row>
    <row r="2" spans="1:6" ht="15">
      <c r="A2" s="407" t="s">
        <v>512</v>
      </c>
      <c r="B2" s="407"/>
      <c r="C2" s="407"/>
      <c r="D2" s="407"/>
      <c r="E2" s="407"/>
      <c r="F2" s="407"/>
    </row>
    <row r="3" spans="1:6" ht="15">
      <c r="A3" s="390" t="s">
        <v>8</v>
      </c>
      <c r="B3" s="390"/>
      <c r="C3" s="390"/>
      <c r="D3" s="390"/>
      <c r="E3" s="390"/>
      <c r="F3" s="390"/>
    </row>
    <row r="4" spans="1:6" ht="30.75" customHeight="1">
      <c r="A4" s="299" t="s">
        <v>30</v>
      </c>
      <c r="B4" s="298">
        <v>2013</v>
      </c>
      <c r="C4" s="298">
        <v>2014</v>
      </c>
      <c r="D4" s="298">
        <v>2015</v>
      </c>
      <c r="E4" s="298">
        <v>2016</v>
      </c>
      <c r="F4" s="35" t="s">
        <v>7</v>
      </c>
    </row>
    <row r="5" spans="1:5" ht="15">
      <c r="A5" s="128" t="s">
        <v>29</v>
      </c>
      <c r="B5" s="307"/>
      <c r="C5" s="307"/>
      <c r="D5" s="307"/>
      <c r="E5" s="307"/>
    </row>
    <row r="6" spans="1:6" ht="15">
      <c r="A6" s="241" t="s">
        <v>25</v>
      </c>
      <c r="B6" s="240">
        <v>13521.51671</v>
      </c>
      <c r="C6" s="240">
        <v>17448.322500000006</v>
      </c>
      <c r="D6" s="240">
        <v>12015.42002999999</v>
      </c>
      <c r="E6" s="240">
        <v>7782.070830000002</v>
      </c>
      <c r="F6" s="7">
        <f>(E6/D6-1)*100</f>
        <v>-35.232635974690865</v>
      </c>
    </row>
    <row r="7" spans="1:6" ht="15">
      <c r="A7" s="241" t="s">
        <v>24</v>
      </c>
      <c r="B7" s="240">
        <v>14358.892819999997</v>
      </c>
      <c r="C7" s="240">
        <v>18109.186790000003</v>
      </c>
      <c r="D7" s="240">
        <v>19676.743140000006</v>
      </c>
      <c r="E7" s="240">
        <v>24598.11881000001</v>
      </c>
      <c r="F7" s="7">
        <f>(E7/D7-1)*100</f>
        <v>25.011129306229307</v>
      </c>
    </row>
    <row r="8" spans="1:6" ht="15">
      <c r="A8" s="241" t="s">
        <v>23</v>
      </c>
      <c r="B8" s="240">
        <v>81.34278</v>
      </c>
      <c r="C8" s="240">
        <v>33.20508000000001</v>
      </c>
      <c r="D8" s="240">
        <v>91.1164</v>
      </c>
      <c r="E8" s="240">
        <v>60.75094</v>
      </c>
      <c r="F8" s="7">
        <f>(E8/D8-1)*100</f>
        <v>-33.326009368236676</v>
      </c>
    </row>
    <row r="9" spans="1:6" ht="15">
      <c r="A9" s="241" t="s">
        <v>22</v>
      </c>
      <c r="B9" s="240">
        <v>141315.80797000008</v>
      </c>
      <c r="C9" s="240">
        <v>156638.85363999987</v>
      </c>
      <c r="D9" s="240">
        <v>161914.1959999999</v>
      </c>
      <c r="E9" s="240">
        <v>162153.89648000005</v>
      </c>
      <c r="F9" s="7">
        <f>(E9/D9-1)*100</f>
        <v>0.14804167016964076</v>
      </c>
    </row>
    <row r="10" spans="1:6" ht="15">
      <c r="A10" s="241" t="s">
        <v>21</v>
      </c>
      <c r="B10" s="240">
        <v>357</v>
      </c>
      <c r="C10" s="240">
        <v>191.85457</v>
      </c>
      <c r="D10" s="240">
        <v>15.809209999999998</v>
      </c>
      <c r="E10" s="240"/>
      <c r="F10" s="7"/>
    </row>
    <row r="11" spans="1:6" ht="12.75" customHeight="1">
      <c r="A11" s="241" t="s">
        <v>20</v>
      </c>
      <c r="B11" s="240">
        <v>37927.57642</v>
      </c>
      <c r="C11" s="240">
        <v>37317.22696</v>
      </c>
      <c r="D11" s="240">
        <v>31376.010039999986</v>
      </c>
      <c r="E11" s="240">
        <v>26889.417169999993</v>
      </c>
      <c r="F11" s="7">
        <f>(E11/D11-1)*100</f>
        <v>-14.299437258849101</v>
      </c>
    </row>
    <row r="12" spans="2:6" ht="9" customHeight="1">
      <c r="B12" s="239"/>
      <c r="C12" s="239"/>
      <c r="D12" s="239"/>
      <c r="E12" s="239"/>
      <c r="F12" s="7"/>
    </row>
    <row r="13" spans="1:6" ht="15">
      <c r="A13" s="238" t="s">
        <v>449</v>
      </c>
      <c r="B13" s="237">
        <f>SUM(B6:B11)</f>
        <v>207562.1367000001</v>
      </c>
      <c r="C13" s="237">
        <f>SUM(C6:C11)</f>
        <v>229738.64953999987</v>
      </c>
      <c r="D13" s="237">
        <f>SUM(D6:D11)</f>
        <v>225089.2948199999</v>
      </c>
      <c r="E13" s="237">
        <f>SUM(E6:E11)</f>
        <v>221484.25423000008</v>
      </c>
      <c r="F13" s="237">
        <f>(E13/D13-1)*100</f>
        <v>-1.6016046400086248</v>
      </c>
    </row>
    <row r="14" ht="15">
      <c r="F14" s="7"/>
    </row>
    <row r="15" spans="1:6" ht="15">
      <c r="A15" s="128" t="s">
        <v>28</v>
      </c>
      <c r="F15" s="7"/>
    </row>
    <row r="16" spans="1:6" ht="15">
      <c r="A16" s="241" t="s">
        <v>25</v>
      </c>
      <c r="B16" s="240">
        <v>1727.385729999999</v>
      </c>
      <c r="C16" s="240">
        <v>2927.7693399999994</v>
      </c>
      <c r="D16" s="240">
        <v>1199.84311</v>
      </c>
      <c r="E16" s="240">
        <v>614.16901</v>
      </c>
      <c r="F16" s="7">
        <f aca="true" t="shared" si="0" ref="F16:F21">(E16/D16-1)*100</f>
        <v>-48.81255683503488</v>
      </c>
    </row>
    <row r="17" spans="1:6" ht="15">
      <c r="A17" s="241" t="s">
        <v>24</v>
      </c>
      <c r="B17" s="240">
        <v>12684.983470000003</v>
      </c>
      <c r="C17" s="240">
        <v>12737.636989999994</v>
      </c>
      <c r="D17" s="240">
        <v>14325.400839999998</v>
      </c>
      <c r="E17" s="240">
        <v>10593.261390000003</v>
      </c>
      <c r="F17" s="7">
        <f t="shared" si="0"/>
        <v>-26.052600493934907</v>
      </c>
    </row>
    <row r="18" spans="1:6" ht="15">
      <c r="A18" s="241" t="s">
        <v>23</v>
      </c>
      <c r="B18" s="240">
        <v>11458.280139999999</v>
      </c>
      <c r="C18" s="240">
        <v>23906.511140000006</v>
      </c>
      <c r="D18" s="240">
        <v>21092.758919999993</v>
      </c>
      <c r="E18" s="240">
        <v>13779.47013</v>
      </c>
      <c r="F18" s="7">
        <f t="shared" si="0"/>
        <v>-34.67203516494748</v>
      </c>
    </row>
    <row r="19" spans="1:6" ht="15">
      <c r="A19" s="241" t="s">
        <v>22</v>
      </c>
      <c r="B19" s="240">
        <v>10876.818880000012</v>
      </c>
      <c r="C19" s="240">
        <v>17602.50548999999</v>
      </c>
      <c r="D19" s="240">
        <v>13115.056770000003</v>
      </c>
      <c r="E19" s="240">
        <v>13237.532039999998</v>
      </c>
      <c r="F19" s="7">
        <f t="shared" si="0"/>
        <v>0.9338523816393218</v>
      </c>
    </row>
    <row r="20" spans="1:6" ht="12" customHeight="1">
      <c r="A20" s="241" t="s">
        <v>21</v>
      </c>
      <c r="B20" s="240">
        <v>47.35662</v>
      </c>
      <c r="C20" s="240">
        <v>74.71217999999999</v>
      </c>
      <c r="D20" s="240">
        <v>535.88748</v>
      </c>
      <c r="E20" s="240">
        <v>37.76718</v>
      </c>
      <c r="F20" s="7">
        <f t="shared" si="0"/>
        <v>-92.9524048593186</v>
      </c>
    </row>
    <row r="21" spans="1:6" ht="15">
      <c r="A21" s="241" t="s">
        <v>20</v>
      </c>
      <c r="B21" s="240">
        <v>4951.858369999999</v>
      </c>
      <c r="C21" s="240">
        <v>470.29351000000014</v>
      </c>
      <c r="D21" s="240">
        <v>624.5818099999999</v>
      </c>
      <c r="E21" s="240">
        <v>532.6002699999999</v>
      </c>
      <c r="F21" s="7">
        <f t="shared" si="0"/>
        <v>-14.72690022785006</v>
      </c>
    </row>
    <row r="22" spans="1:6" s="123" customFormat="1" ht="15">
      <c r="A22" s="120"/>
      <c r="B22" s="239"/>
      <c r="C22" s="239"/>
      <c r="D22" s="239"/>
      <c r="E22" s="239"/>
      <c r="F22" s="7"/>
    </row>
    <row r="23" spans="1:6" ht="15">
      <c r="A23" s="238" t="s">
        <v>117</v>
      </c>
      <c r="B23" s="237">
        <f>SUM(B16:B21)</f>
        <v>41746.68321000001</v>
      </c>
      <c r="C23" s="237">
        <f>SUM(C16:C21)</f>
        <v>57719.428649999994</v>
      </c>
      <c r="D23" s="237">
        <f>SUM(D16:D21)</f>
        <v>50893.52892999999</v>
      </c>
      <c r="E23" s="237">
        <f>SUM(E16:E21)</f>
        <v>38794.80002000001</v>
      </c>
      <c r="F23" s="237">
        <f>(E23/D23-1)*100</f>
        <v>-23.77262721679376</v>
      </c>
    </row>
    <row r="24" spans="1:6" ht="15">
      <c r="A24" s="272"/>
      <c r="B24" s="271"/>
      <c r="C24" s="271"/>
      <c r="D24" s="271"/>
      <c r="E24" s="271"/>
      <c r="F24" s="111"/>
    </row>
    <row r="25" ht="15">
      <c r="A25" s="128" t="s">
        <v>45</v>
      </c>
    </row>
    <row r="26" spans="1:6" ht="15">
      <c r="A26" s="236" t="str">
        <f aca="true" t="shared" si="1" ref="A26:A31">+A16</f>
        <v>Agrícola 1/</v>
      </c>
      <c r="B26" s="234">
        <f aca="true" t="shared" si="2" ref="B26:E31">+B6-B16</f>
        <v>11794.130980000002</v>
      </c>
      <c r="C26" s="234">
        <f t="shared" si="2"/>
        <v>14520.553160000007</v>
      </c>
      <c r="D26" s="234">
        <f t="shared" si="2"/>
        <v>10815.57691999999</v>
      </c>
      <c r="E26" s="234">
        <f t="shared" si="2"/>
        <v>7167.901820000003</v>
      </c>
      <c r="F26" s="2"/>
    </row>
    <row r="27" spans="1:6" ht="15">
      <c r="A27" s="236" t="str">
        <f t="shared" si="1"/>
        <v>Pecuario 2/</v>
      </c>
      <c r="B27" s="234">
        <f t="shared" si="2"/>
        <v>1673.9093499999944</v>
      </c>
      <c r="C27" s="234">
        <f t="shared" si="2"/>
        <v>5371.54980000001</v>
      </c>
      <c r="D27" s="234">
        <f t="shared" si="2"/>
        <v>5351.3423000000075</v>
      </c>
      <c r="E27" s="234">
        <f t="shared" si="2"/>
        <v>14004.857420000008</v>
      </c>
      <c r="F27" s="2"/>
    </row>
    <row r="28" spans="1:6" ht="15">
      <c r="A28" s="236" t="str">
        <f t="shared" si="1"/>
        <v>Pesca 3/</v>
      </c>
      <c r="B28" s="234">
        <f t="shared" si="2"/>
        <v>-11376.937359999998</v>
      </c>
      <c r="C28" s="234">
        <f t="shared" si="2"/>
        <v>-23873.306060000006</v>
      </c>
      <c r="D28" s="234">
        <f t="shared" si="2"/>
        <v>-21001.642519999994</v>
      </c>
      <c r="E28" s="234">
        <f t="shared" si="2"/>
        <v>-13718.71919</v>
      </c>
      <c r="F28" s="2"/>
    </row>
    <row r="29" spans="1:6" ht="12" customHeight="1">
      <c r="A29" s="236" t="str">
        <f t="shared" si="1"/>
        <v>Industria alimentaria 4/</v>
      </c>
      <c r="B29" s="234">
        <f t="shared" si="2"/>
        <v>130438.98909000008</v>
      </c>
      <c r="C29" s="234">
        <f t="shared" si="2"/>
        <v>139036.3481499999</v>
      </c>
      <c r="D29" s="234">
        <f t="shared" si="2"/>
        <v>148799.1392299999</v>
      </c>
      <c r="E29" s="234">
        <f t="shared" si="2"/>
        <v>148916.36444000006</v>
      </c>
      <c r="F29" s="2"/>
    </row>
    <row r="30" spans="1:6" ht="14.25" customHeight="1">
      <c r="A30" s="236" t="str">
        <f t="shared" si="1"/>
        <v>Industria agromanufacturera 5/</v>
      </c>
      <c r="B30" s="234">
        <f t="shared" si="2"/>
        <v>309.64338</v>
      </c>
      <c r="C30" s="234">
        <f t="shared" si="2"/>
        <v>117.14239</v>
      </c>
      <c r="D30" s="234">
        <f t="shared" si="2"/>
        <v>-520.07827</v>
      </c>
      <c r="E30" s="234">
        <f t="shared" si="2"/>
        <v>-37.76718</v>
      </c>
      <c r="F30" s="2"/>
    </row>
    <row r="31" spans="1:6" ht="15">
      <c r="A31" s="236" t="str">
        <f t="shared" si="1"/>
        <v>Industria química, maquinaria y equipos 6/</v>
      </c>
      <c r="B31" s="234">
        <f t="shared" si="2"/>
        <v>32975.718049999996</v>
      </c>
      <c r="C31" s="234">
        <f t="shared" si="2"/>
        <v>36846.93345</v>
      </c>
      <c r="D31" s="234">
        <f t="shared" si="2"/>
        <v>30751.428229999987</v>
      </c>
      <c r="E31" s="234">
        <f t="shared" si="2"/>
        <v>26356.816899999994</v>
      </c>
      <c r="F31" s="2"/>
    </row>
    <row r="32" spans="1:6" ht="15">
      <c r="A32" s="235"/>
      <c r="B32" s="234"/>
      <c r="C32" s="234"/>
      <c r="D32" s="234"/>
      <c r="E32" s="234"/>
      <c r="F32" s="2"/>
    </row>
    <row r="33" spans="1:6" ht="15">
      <c r="A33" s="233" t="str">
        <f>+A23</f>
        <v>Total</v>
      </c>
      <c r="B33" s="232">
        <f>+B13-B23</f>
        <v>165815.45349000007</v>
      </c>
      <c r="C33" s="232">
        <f>+C13-C23</f>
        <v>172019.22088999988</v>
      </c>
      <c r="D33" s="232">
        <f>+D13-D23</f>
        <v>174195.7658899999</v>
      </c>
      <c r="E33" s="232">
        <f>+E13-E23</f>
        <v>182689.45421000005</v>
      </c>
      <c r="F33" s="270"/>
    </row>
    <row r="34" spans="1:6" s="123" customFormat="1" ht="15">
      <c r="A34" s="120" t="s">
        <v>19</v>
      </c>
      <c r="B34" s="120"/>
      <c r="C34" s="120"/>
      <c r="D34" s="120"/>
      <c r="E34" s="120"/>
      <c r="F34" s="120"/>
    </row>
    <row r="35" spans="1:6" s="123" customFormat="1" ht="15">
      <c r="A35" s="120" t="s">
        <v>448</v>
      </c>
      <c r="B35" s="120"/>
      <c r="C35" s="120"/>
      <c r="D35" s="120"/>
      <c r="E35" s="120"/>
      <c r="F35" s="120"/>
    </row>
    <row r="36" ht="15">
      <c r="A36" s="120" t="s">
        <v>17</v>
      </c>
    </row>
    <row r="37" ht="15">
      <c r="A37" s="120" t="s">
        <v>16</v>
      </c>
    </row>
    <row r="38" ht="15">
      <c r="A38" s="4" t="s">
        <v>15</v>
      </c>
    </row>
    <row r="39" spans="1:6" ht="15">
      <c r="A39" s="123" t="s">
        <v>14</v>
      </c>
      <c r="B39" s="123"/>
      <c r="C39" s="123"/>
      <c r="D39" s="123"/>
      <c r="E39" s="123"/>
      <c r="F39" s="123"/>
    </row>
    <row r="40" ht="15">
      <c r="A40" s="212" t="s">
        <v>0</v>
      </c>
    </row>
  </sheetData>
  <sheetProtection/>
  <mergeCells count="3">
    <mergeCell ref="A2:F2"/>
    <mergeCell ref="A1:F1"/>
    <mergeCell ref="A3:F3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B7" sqref="B7"/>
    </sheetView>
  </sheetViews>
  <sheetFormatPr defaultColWidth="10.00390625" defaultRowHeight="12.75"/>
  <cols>
    <col min="1" max="1" width="13.625" style="243" customWidth="1"/>
    <col min="2" max="2" width="39.25390625" style="243" customWidth="1"/>
    <col min="3" max="6" width="13.125" style="243" customWidth="1"/>
    <col min="7" max="7" width="12.125" style="243" customWidth="1"/>
    <col min="8" max="8" width="13.50390625" style="243" customWidth="1"/>
    <col min="9" max="16384" width="10.00390625" style="243" customWidth="1"/>
  </cols>
  <sheetData>
    <row r="1" spans="1:8" ht="15">
      <c r="A1" s="390" t="s">
        <v>515</v>
      </c>
      <c r="B1" s="390"/>
      <c r="C1" s="390"/>
      <c r="D1" s="390"/>
      <c r="E1" s="390"/>
      <c r="F1" s="390"/>
      <c r="G1" s="390"/>
      <c r="H1" s="390"/>
    </row>
    <row r="2" spans="1:8" ht="15">
      <c r="A2" s="390" t="s">
        <v>514</v>
      </c>
      <c r="B2" s="390"/>
      <c r="C2" s="390"/>
      <c r="D2" s="390"/>
      <c r="E2" s="390"/>
      <c r="F2" s="390"/>
      <c r="G2" s="390"/>
      <c r="H2" s="390"/>
    </row>
    <row r="3" spans="1:8" ht="15">
      <c r="A3" s="390" t="s">
        <v>8</v>
      </c>
      <c r="B3" s="390"/>
      <c r="C3" s="390"/>
      <c r="D3" s="390"/>
      <c r="E3" s="390"/>
      <c r="F3" s="390"/>
      <c r="G3" s="390"/>
      <c r="H3" s="390"/>
    </row>
    <row r="5" spans="1:8" s="123" customFormat="1" ht="37.5" customHeight="1">
      <c r="A5" s="341" t="s">
        <v>159</v>
      </c>
      <c r="B5" s="341" t="s">
        <v>158</v>
      </c>
      <c r="C5" s="298">
        <v>2013</v>
      </c>
      <c r="D5" s="298">
        <v>2014</v>
      </c>
      <c r="E5" s="298">
        <v>2015</v>
      </c>
      <c r="F5" s="298">
        <v>2016</v>
      </c>
      <c r="G5" s="340" t="s">
        <v>7</v>
      </c>
      <c r="H5" s="340" t="s">
        <v>157</v>
      </c>
    </row>
    <row r="6" spans="1:8" s="309" customFormat="1" ht="15">
      <c r="A6" s="344" t="s">
        <v>29</v>
      </c>
      <c r="B6" s="283"/>
      <c r="C6" s="262"/>
      <c r="D6" s="262"/>
      <c r="E6" s="262"/>
      <c r="F6" s="262"/>
      <c r="G6" s="262"/>
      <c r="H6" s="262"/>
    </row>
    <row r="7" spans="1:8" s="309" customFormat="1" ht="32.25" customHeight="1">
      <c r="A7" s="304" t="s">
        <v>545</v>
      </c>
      <c r="B7" s="292" t="s">
        <v>546</v>
      </c>
      <c r="C7" s="254">
        <v>34590.74422</v>
      </c>
      <c r="D7" s="254">
        <v>34856.798059999994</v>
      </c>
      <c r="E7" s="254">
        <v>37495.30155999999</v>
      </c>
      <c r="F7" s="254">
        <v>36713.87317</v>
      </c>
      <c r="G7" s="279">
        <f aca="true" t="shared" si="0" ref="G7:G15">(F7/E7-1)*100</f>
        <v>-2.0840701567623077</v>
      </c>
      <c r="H7" s="279">
        <f aca="true" t="shared" si="1" ref="H7:H15">(F7/$F$15)*100</f>
        <v>16.57629039935025</v>
      </c>
    </row>
    <row r="8" spans="1:8" s="309" customFormat="1" ht="15">
      <c r="A8" s="304" t="s">
        <v>500</v>
      </c>
      <c r="B8" s="292" t="s">
        <v>499</v>
      </c>
      <c r="C8" s="254">
        <v>2468.8372899999995</v>
      </c>
      <c r="D8" s="254">
        <v>7373.79445</v>
      </c>
      <c r="E8" s="254">
        <v>11454.667960000004</v>
      </c>
      <c r="F8" s="254">
        <v>12850.386439999998</v>
      </c>
      <c r="G8" s="279">
        <f t="shared" si="0"/>
        <v>12.18471355847135</v>
      </c>
      <c r="H8" s="279">
        <f t="shared" si="1"/>
        <v>5.801941309405918</v>
      </c>
    </row>
    <row r="9" spans="1:8" s="309" customFormat="1" ht="15">
      <c r="A9" s="304" t="s">
        <v>574</v>
      </c>
      <c r="B9" s="292" t="s">
        <v>327</v>
      </c>
      <c r="C9" s="254">
        <v>15393.004459999996</v>
      </c>
      <c r="D9" s="254">
        <v>14074.144400000001</v>
      </c>
      <c r="E9" s="254">
        <v>9203.52349</v>
      </c>
      <c r="F9" s="254">
        <v>9582.48155</v>
      </c>
      <c r="G9" s="279">
        <f t="shared" si="0"/>
        <v>4.117532382155087</v>
      </c>
      <c r="H9" s="279">
        <f t="shared" si="1"/>
        <v>4.326484328790743</v>
      </c>
    </row>
    <row r="10" spans="1:8" s="309" customFormat="1" ht="15">
      <c r="A10" s="304" t="s">
        <v>547</v>
      </c>
      <c r="B10" s="292" t="s">
        <v>320</v>
      </c>
      <c r="C10" s="254">
        <v>2983.58169</v>
      </c>
      <c r="D10" s="254">
        <v>2431.0322099999994</v>
      </c>
      <c r="E10" s="254">
        <v>4062.33211</v>
      </c>
      <c r="F10" s="254">
        <v>8449.631230000003</v>
      </c>
      <c r="G10" s="279">
        <f t="shared" si="0"/>
        <v>107.99951853271796</v>
      </c>
      <c r="H10" s="279">
        <f t="shared" si="1"/>
        <v>3.815003129398757</v>
      </c>
    </row>
    <row r="11" spans="1:8" s="309" customFormat="1" ht="15">
      <c r="A11" s="304" t="s">
        <v>494</v>
      </c>
      <c r="B11" s="292" t="s">
        <v>317</v>
      </c>
      <c r="C11" s="254">
        <v>7899.012520000001</v>
      </c>
      <c r="D11" s="254">
        <v>7034.51016</v>
      </c>
      <c r="E11" s="254">
        <v>7545.657119999999</v>
      </c>
      <c r="F11" s="254">
        <v>8015.5237400000005</v>
      </c>
      <c r="G11" s="279">
        <f t="shared" si="0"/>
        <v>6.2269807987246795</v>
      </c>
      <c r="H11" s="279">
        <f t="shared" si="1"/>
        <v>3.619003873601005</v>
      </c>
    </row>
    <row r="12" spans="1:8" s="309" customFormat="1" ht="15">
      <c r="A12" s="304" t="s">
        <v>642</v>
      </c>
      <c r="B12" s="292" t="s">
        <v>643</v>
      </c>
      <c r="C12" s="254">
        <v>2628.86867</v>
      </c>
      <c r="D12" s="254">
        <v>5289.80906</v>
      </c>
      <c r="E12" s="254">
        <v>6091.9007299999985</v>
      </c>
      <c r="F12" s="254">
        <v>6706.88838</v>
      </c>
      <c r="G12" s="279">
        <f t="shared" si="0"/>
        <v>10.095168605940197</v>
      </c>
      <c r="H12" s="279">
        <f t="shared" si="1"/>
        <v>3.0281558403854927</v>
      </c>
    </row>
    <row r="13" spans="1:8" s="309" customFormat="1" ht="15">
      <c r="A13" s="304" t="s">
        <v>644</v>
      </c>
      <c r="B13" s="292" t="s">
        <v>645</v>
      </c>
      <c r="C13" s="254">
        <v>116.02126000000001</v>
      </c>
      <c r="D13" s="254">
        <v>3164.02717</v>
      </c>
      <c r="E13" s="254">
        <v>2777.7297100000005</v>
      </c>
      <c r="F13" s="254">
        <v>6505.36742</v>
      </c>
      <c r="G13" s="279">
        <f t="shared" si="0"/>
        <v>134.1972797634079</v>
      </c>
      <c r="H13" s="279">
        <f t="shared" si="1"/>
        <v>2.937169255040816</v>
      </c>
    </row>
    <row r="14" spans="1:8" s="309" customFormat="1" ht="15">
      <c r="A14" s="286"/>
      <c r="B14" s="259" t="s">
        <v>46</v>
      </c>
      <c r="C14" s="254">
        <v>141482.0665900001</v>
      </c>
      <c r="D14" s="254">
        <v>155514.53402999986</v>
      </c>
      <c r="E14" s="254">
        <v>146458.1821399999</v>
      </c>
      <c r="F14" s="254">
        <v>132660.1023000001</v>
      </c>
      <c r="G14" s="279">
        <f t="shared" si="0"/>
        <v>-9.421173770141555</v>
      </c>
      <c r="H14" s="279">
        <f t="shared" si="1"/>
        <v>59.89595186402702</v>
      </c>
    </row>
    <row r="15" spans="1:8" s="308" customFormat="1" ht="15">
      <c r="A15" s="278"/>
      <c r="B15" s="251" t="s">
        <v>449</v>
      </c>
      <c r="C15" s="266">
        <f>SUM(C7:C14)</f>
        <v>207562.1367000001</v>
      </c>
      <c r="D15" s="266">
        <f>SUM(D7:D14)</f>
        <v>229738.64953999984</v>
      </c>
      <c r="E15" s="266">
        <f>SUM(E7:E14)</f>
        <v>225089.2948199999</v>
      </c>
      <c r="F15" s="266">
        <f>SUM(F7:F14)</f>
        <v>221484.25423000008</v>
      </c>
      <c r="G15" s="265">
        <f t="shared" si="0"/>
        <v>-1.6016046400086248</v>
      </c>
      <c r="H15" s="265">
        <f t="shared" si="1"/>
        <v>100</v>
      </c>
    </row>
    <row r="16" spans="1:8" s="309" customFormat="1" ht="15">
      <c r="A16" s="284"/>
      <c r="B16" s="283"/>
      <c r="C16" s="262"/>
      <c r="D16" s="262"/>
      <c r="E16" s="262"/>
      <c r="F16" s="262"/>
      <c r="G16" s="2"/>
      <c r="H16" s="2"/>
    </row>
    <row r="17" ht="15">
      <c r="A17" s="260" t="s">
        <v>28</v>
      </c>
    </row>
    <row r="18" spans="1:8" s="309" customFormat="1" ht="15">
      <c r="A18" s="293" t="s">
        <v>397</v>
      </c>
      <c r="B18" s="303" t="s">
        <v>396</v>
      </c>
      <c r="C18" s="254">
        <v>2449.08501</v>
      </c>
      <c r="D18" s="254">
        <v>13851.966849999999</v>
      </c>
      <c r="E18" s="254">
        <v>12431.747039999998</v>
      </c>
      <c r="F18" s="254">
        <v>10942.488650000001</v>
      </c>
      <c r="G18" s="279">
        <f aca="true" t="shared" si="2" ref="G18:G26">(F18/E18-1)*100</f>
        <v>-11.979477906107693</v>
      </c>
      <c r="H18" s="279">
        <f aca="true" t="shared" si="3" ref="H18:H26">(F18/$F$26)*100</f>
        <v>28.206070515529873</v>
      </c>
    </row>
    <row r="19" spans="1:8" s="309" customFormat="1" ht="15">
      <c r="A19" s="293" t="s">
        <v>646</v>
      </c>
      <c r="B19" s="303" t="s">
        <v>647</v>
      </c>
      <c r="C19" s="254">
        <v>5830.38696</v>
      </c>
      <c r="D19" s="254">
        <v>5934.962730000001</v>
      </c>
      <c r="E19" s="254">
        <v>5495.813149999999</v>
      </c>
      <c r="F19" s="254">
        <v>4406.0386100000005</v>
      </c>
      <c r="G19" s="279">
        <f t="shared" si="2"/>
        <v>-19.829177416630305</v>
      </c>
      <c r="H19" s="279">
        <f t="shared" si="3"/>
        <v>11.357291718809071</v>
      </c>
    </row>
    <row r="20" spans="1:8" s="309" customFormat="1" ht="15">
      <c r="A20" s="293" t="s">
        <v>648</v>
      </c>
      <c r="B20" s="303" t="s">
        <v>649</v>
      </c>
      <c r="C20" s="254"/>
      <c r="D20" s="254">
        <v>2550.34498</v>
      </c>
      <c r="E20" s="254">
        <v>2351.0149</v>
      </c>
      <c r="F20" s="254">
        <v>2754.8560400000006</v>
      </c>
      <c r="G20" s="279">
        <f t="shared" si="2"/>
        <v>17.177310956217262</v>
      </c>
      <c r="H20" s="279">
        <f t="shared" si="3"/>
        <v>7.101096122624116</v>
      </c>
    </row>
    <row r="21" spans="1:8" s="309" customFormat="1" ht="15">
      <c r="A21" s="293" t="s">
        <v>650</v>
      </c>
      <c r="B21" s="303" t="s">
        <v>651</v>
      </c>
      <c r="C21" s="254">
        <v>2118.9449499999996</v>
      </c>
      <c r="D21" s="254">
        <v>2539.0223099999994</v>
      </c>
      <c r="E21" s="254">
        <v>2826.7627700000003</v>
      </c>
      <c r="F21" s="254">
        <v>2005.78052</v>
      </c>
      <c r="G21" s="279">
        <f t="shared" si="2"/>
        <v>-29.04319593822867</v>
      </c>
      <c r="H21" s="279">
        <f t="shared" si="3"/>
        <v>5.170230337483254</v>
      </c>
    </row>
    <row r="22" spans="1:8" s="309" customFormat="1" ht="15">
      <c r="A22" s="293" t="s">
        <v>591</v>
      </c>
      <c r="B22" s="303" t="s">
        <v>592</v>
      </c>
      <c r="C22" s="254">
        <v>321.12508</v>
      </c>
      <c r="D22" s="254">
        <v>416.44818000000004</v>
      </c>
      <c r="E22" s="254">
        <v>259.63566000000003</v>
      </c>
      <c r="F22" s="254">
        <v>1730.59565</v>
      </c>
      <c r="G22" s="279">
        <f t="shared" si="2"/>
        <v>566.5477500278658</v>
      </c>
      <c r="H22" s="279">
        <f t="shared" si="3"/>
        <v>4.460895916740956</v>
      </c>
    </row>
    <row r="23" spans="1:8" s="309" customFormat="1" ht="15">
      <c r="A23" s="293" t="s">
        <v>603</v>
      </c>
      <c r="B23" s="303" t="s">
        <v>320</v>
      </c>
      <c r="C23" s="254">
        <v>430.73703000000006</v>
      </c>
      <c r="D23" s="254">
        <v>504.25324</v>
      </c>
      <c r="E23" s="254">
        <v>1073.9093699999999</v>
      </c>
      <c r="F23" s="254">
        <v>1546.25651</v>
      </c>
      <c r="G23" s="279">
        <f t="shared" si="2"/>
        <v>43.98389223477957</v>
      </c>
      <c r="H23" s="279">
        <f t="shared" si="3"/>
        <v>3.9857313588492613</v>
      </c>
    </row>
    <row r="24" spans="1:8" s="309" customFormat="1" ht="15">
      <c r="A24" s="293" t="s">
        <v>652</v>
      </c>
      <c r="B24" s="303" t="s">
        <v>653</v>
      </c>
      <c r="C24" s="254">
        <v>1570.4734799999997</v>
      </c>
      <c r="D24" s="254">
        <v>2222.86291</v>
      </c>
      <c r="E24" s="254">
        <v>2630.99397</v>
      </c>
      <c r="F24" s="254">
        <v>1392.4376000000002</v>
      </c>
      <c r="G24" s="279">
        <f t="shared" si="2"/>
        <v>-47.075606562488616</v>
      </c>
      <c r="H24" s="279">
        <f t="shared" si="3"/>
        <v>3.589237731041666</v>
      </c>
    </row>
    <row r="25" spans="1:8" s="309" customFormat="1" ht="15">
      <c r="A25" s="343"/>
      <c r="B25" s="259" t="s">
        <v>46</v>
      </c>
      <c r="C25" s="342">
        <v>29025.93070000001</v>
      </c>
      <c r="D25" s="342">
        <v>29699.56745</v>
      </c>
      <c r="E25" s="342">
        <v>23823.652069999993</v>
      </c>
      <c r="F25" s="342">
        <v>14016.346440000008</v>
      </c>
      <c r="G25" s="279">
        <f t="shared" si="2"/>
        <v>-41.16625612724535</v>
      </c>
      <c r="H25" s="279">
        <f t="shared" si="3"/>
        <v>36.1294462989218</v>
      </c>
    </row>
    <row r="26" spans="1:8" s="308" customFormat="1" ht="14.25" customHeight="1">
      <c r="A26" s="289"/>
      <c r="B26" s="251" t="s">
        <v>449</v>
      </c>
      <c r="C26" s="250">
        <f>SUM(C18:C25)</f>
        <v>41746.68321000001</v>
      </c>
      <c r="D26" s="250">
        <f>SUM(D18:D25)</f>
        <v>57719.428649999994</v>
      </c>
      <c r="E26" s="250">
        <f>SUM(E18:E25)</f>
        <v>50893.52892999999</v>
      </c>
      <c r="F26" s="250">
        <f>SUM(F18:F25)</f>
        <v>38794.80002000001</v>
      </c>
      <c r="G26" s="265">
        <f t="shared" si="2"/>
        <v>-23.77262721679376</v>
      </c>
      <c r="H26" s="265">
        <f t="shared" si="3"/>
        <v>100</v>
      </c>
    </row>
    <row r="27" spans="1:8" ht="15">
      <c r="A27" s="246"/>
      <c r="B27" s="246"/>
      <c r="C27" s="247"/>
      <c r="D27" s="247"/>
      <c r="E27" s="247"/>
      <c r="F27" s="247"/>
      <c r="G27" s="246"/>
      <c r="H27" s="246"/>
    </row>
    <row r="28" ht="15">
      <c r="A28" s="212" t="s">
        <v>0</v>
      </c>
    </row>
    <row r="29" spans="3:6" ht="15">
      <c r="C29" s="254"/>
      <c r="D29" s="254"/>
      <c r="E29" s="254"/>
      <c r="F29" s="254"/>
    </row>
    <row r="30" spans="3:6" ht="15">
      <c r="C30" s="254"/>
      <c r="D30" s="254"/>
      <c r="E30" s="254"/>
      <c r="F30" s="254"/>
    </row>
  </sheetData>
  <sheetProtection/>
  <mergeCells count="3">
    <mergeCell ref="A1:H1"/>
    <mergeCell ref="A2:H2"/>
    <mergeCell ref="A3:H3"/>
  </mergeCells>
  <printOptions/>
  <pageMargins left="0.75" right="0.75" top="1" bottom="1" header="0" footer="0"/>
  <pageSetup horizontalDpi="360" verticalDpi="36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2:F42"/>
  <sheetViews>
    <sheetView showGridLines="0" zoomScalePageLayoutView="0" workbookViewId="0" topLeftCell="A1">
      <selection activeCell="B10" sqref="B10"/>
    </sheetView>
  </sheetViews>
  <sheetFormatPr defaultColWidth="11.375" defaultRowHeight="12.75"/>
  <cols>
    <col min="1" max="1" width="42.875" style="120" customWidth="1"/>
    <col min="2" max="5" width="13.50390625" style="120" customWidth="1"/>
    <col min="6" max="6" width="11.50390625" style="120" bestFit="1" customWidth="1"/>
    <col min="7" max="16384" width="11.375" style="120" customWidth="1"/>
  </cols>
  <sheetData>
    <row r="2" spans="1:6" ht="15">
      <c r="A2" s="392" t="s">
        <v>517</v>
      </c>
      <c r="B2" s="392"/>
      <c r="C2" s="392"/>
      <c r="D2" s="392"/>
      <c r="E2" s="392"/>
      <c r="F2" s="392"/>
    </row>
    <row r="3" spans="1:6" ht="15">
      <c r="A3" s="408" t="s">
        <v>516</v>
      </c>
      <c r="B3" s="408"/>
      <c r="C3" s="408"/>
      <c r="D3" s="408"/>
      <c r="E3" s="408"/>
      <c r="F3" s="408"/>
    </row>
    <row r="4" spans="1:6" ht="15">
      <c r="A4" s="390" t="s">
        <v>8</v>
      </c>
      <c r="B4" s="390"/>
      <c r="C4" s="390"/>
      <c r="D4" s="390"/>
      <c r="E4" s="390"/>
      <c r="F4" s="390"/>
    </row>
    <row r="5" spans="1:6" ht="30.75" customHeight="1">
      <c r="A5" s="299" t="s">
        <v>30</v>
      </c>
      <c r="B5" s="298">
        <v>2013</v>
      </c>
      <c r="C5" s="298">
        <v>2014</v>
      </c>
      <c r="D5" s="298">
        <v>2015</v>
      </c>
      <c r="E5" s="298">
        <v>2016</v>
      </c>
      <c r="F5" s="35" t="s">
        <v>7</v>
      </c>
    </row>
    <row r="6" spans="1:5" ht="15">
      <c r="A6" s="128" t="s">
        <v>29</v>
      </c>
      <c r="B6" s="307"/>
      <c r="C6" s="307"/>
      <c r="D6" s="307"/>
      <c r="E6" s="307"/>
    </row>
    <row r="7" spans="1:6" ht="15">
      <c r="A7" s="241" t="s">
        <v>25</v>
      </c>
      <c r="B7" s="240">
        <v>1032570.2445800016</v>
      </c>
      <c r="C7" s="240">
        <v>1073841.9882699999</v>
      </c>
      <c r="D7" s="240">
        <v>1055397.2682100008</v>
      </c>
      <c r="E7" s="240">
        <v>1167296.9119700002</v>
      </c>
      <c r="F7" s="7">
        <f aca="true" t="shared" si="0" ref="F7:F12">(E7/D7-1)*100</f>
        <v>10.602608811920277</v>
      </c>
    </row>
    <row r="8" spans="1:6" ht="15">
      <c r="A8" s="241" t="s">
        <v>24</v>
      </c>
      <c r="B8" s="240">
        <v>1041.36126</v>
      </c>
      <c r="C8" s="240">
        <v>1159.2420399999999</v>
      </c>
      <c r="D8" s="240">
        <v>1171.77828</v>
      </c>
      <c r="E8" s="240">
        <v>1543.0026599999999</v>
      </c>
      <c r="F8" s="7">
        <f t="shared" si="0"/>
        <v>31.680428485156753</v>
      </c>
    </row>
    <row r="9" spans="1:6" ht="15">
      <c r="A9" s="241" t="s">
        <v>23</v>
      </c>
      <c r="B9" s="240">
        <v>6868.686749999999</v>
      </c>
      <c r="C9" s="240">
        <v>12367.86435</v>
      </c>
      <c r="D9" s="240">
        <v>13173.5976</v>
      </c>
      <c r="E9" s="240">
        <v>11306.26771</v>
      </c>
      <c r="F9" s="7">
        <f t="shared" si="0"/>
        <v>-14.174790719279285</v>
      </c>
    </row>
    <row r="10" spans="1:6" ht="15">
      <c r="A10" s="241" t="s">
        <v>22</v>
      </c>
      <c r="B10" s="240">
        <v>230884.62078000006</v>
      </c>
      <c r="C10" s="240">
        <v>189639.45466000016</v>
      </c>
      <c r="D10" s="240">
        <v>220059.50218000027</v>
      </c>
      <c r="E10" s="240">
        <v>273651.8344200001</v>
      </c>
      <c r="F10" s="7">
        <f t="shared" si="0"/>
        <v>24.35356424471202</v>
      </c>
    </row>
    <row r="11" spans="1:6" ht="15">
      <c r="A11" s="241" t="s">
        <v>21</v>
      </c>
      <c r="B11" s="240">
        <v>954.8758800000002</v>
      </c>
      <c r="C11" s="240">
        <v>2005.1910200000002</v>
      </c>
      <c r="D11" s="240">
        <v>875.49358</v>
      </c>
      <c r="E11" s="240">
        <v>1222.9826699999996</v>
      </c>
      <c r="F11" s="7">
        <f t="shared" si="0"/>
        <v>39.69064970185159</v>
      </c>
    </row>
    <row r="12" spans="1:6" ht="15">
      <c r="A12" s="241" t="s">
        <v>20</v>
      </c>
      <c r="B12" s="240">
        <v>168.55499999999998</v>
      </c>
      <c r="C12" s="240">
        <v>389.63140000000004</v>
      </c>
      <c r="D12" s="240">
        <v>137.51832</v>
      </c>
      <c r="E12" s="240">
        <v>46.70621</v>
      </c>
      <c r="F12" s="7">
        <f t="shared" si="0"/>
        <v>-66.03637246295621</v>
      </c>
    </row>
    <row r="13" spans="2:6" ht="5.25" customHeight="1">
      <c r="B13" s="239"/>
      <c r="C13" s="239"/>
      <c r="D13" s="239"/>
      <c r="E13" s="239"/>
      <c r="F13" s="7"/>
    </row>
    <row r="14" spans="1:6" ht="15">
      <c r="A14" s="238" t="s">
        <v>449</v>
      </c>
      <c r="B14" s="237">
        <f>SUM(B7:B12)</f>
        <v>1272488.3442500015</v>
      </c>
      <c r="C14" s="237">
        <f>SUM(C7:C12)</f>
        <v>1279403.3717399999</v>
      </c>
      <c r="D14" s="237">
        <f>SUM(D7:D12)</f>
        <v>1290815.158170001</v>
      </c>
      <c r="E14" s="237">
        <f>SUM(E7:E12)</f>
        <v>1455067.7056400005</v>
      </c>
      <c r="F14" s="237">
        <f>(E14/D14-1)*100</f>
        <v>12.724714799821646</v>
      </c>
    </row>
    <row r="15" ht="15">
      <c r="F15" s="7"/>
    </row>
    <row r="16" spans="1:6" ht="15">
      <c r="A16" s="128" t="s">
        <v>28</v>
      </c>
      <c r="F16" s="7"/>
    </row>
    <row r="17" spans="1:6" ht="15">
      <c r="A17" s="241" t="s">
        <v>25</v>
      </c>
      <c r="B17" s="240">
        <v>29483.71690999999</v>
      </c>
      <c r="C17" s="240">
        <v>28947.73639</v>
      </c>
      <c r="D17" s="240">
        <v>30008.964419999986</v>
      </c>
      <c r="E17" s="240">
        <v>40928.96321999999</v>
      </c>
      <c r="F17" s="7">
        <f>(E17/D17-1)*100</f>
        <v>36.38912242077299</v>
      </c>
    </row>
    <row r="18" spans="1:6" ht="15">
      <c r="A18" s="241" t="s">
        <v>24</v>
      </c>
      <c r="B18" s="240">
        <v>3230.116559999999</v>
      </c>
      <c r="C18" s="240">
        <v>3986.13583</v>
      </c>
      <c r="D18" s="240">
        <v>4434.8858500000015</v>
      </c>
      <c r="E18" s="240">
        <v>4605.3404999999975</v>
      </c>
      <c r="F18" s="7">
        <f>(E18/D18-1)*100</f>
        <v>3.843495768893268</v>
      </c>
    </row>
    <row r="19" spans="1:6" ht="15">
      <c r="A19" s="241" t="s">
        <v>23</v>
      </c>
      <c r="B19" s="240">
        <v>13.15849</v>
      </c>
      <c r="C19" s="240">
        <v>60.526390000000006</v>
      </c>
      <c r="D19" s="240">
        <v>72.57248000000001</v>
      </c>
      <c r="E19" s="240">
        <v>552.4424500000001</v>
      </c>
      <c r="F19" s="7">
        <f>(E19/D19-1)*100</f>
        <v>661.2285676333508</v>
      </c>
    </row>
    <row r="20" spans="1:6" ht="15">
      <c r="A20" s="241" t="s">
        <v>22</v>
      </c>
      <c r="B20" s="240">
        <v>82089.6913400002</v>
      </c>
      <c r="C20" s="240">
        <v>91101.56724999996</v>
      </c>
      <c r="D20" s="240">
        <v>106934.70900000026</v>
      </c>
      <c r="E20" s="240">
        <v>101082.14269999995</v>
      </c>
      <c r="F20" s="7">
        <f>(E20/D20-1)*100</f>
        <v>-5.473027751915705</v>
      </c>
    </row>
    <row r="21" spans="1:6" ht="15">
      <c r="A21" s="241" t="s">
        <v>21</v>
      </c>
      <c r="B21" s="240">
        <v>2.3022600000000004</v>
      </c>
      <c r="C21" s="240">
        <v>8.13075</v>
      </c>
      <c r="D21" s="240">
        <v>6.163480000000001</v>
      </c>
      <c r="E21" s="240"/>
      <c r="F21" s="7"/>
    </row>
    <row r="22" spans="1:6" ht="15">
      <c r="A22" s="241" t="s">
        <v>20</v>
      </c>
      <c r="B22" s="240">
        <v>59769.99432999999</v>
      </c>
      <c r="C22" s="240">
        <v>58794.17904999997</v>
      </c>
      <c r="D22" s="240">
        <v>56551.16068999998</v>
      </c>
      <c r="E22" s="240">
        <v>50939.98792000003</v>
      </c>
      <c r="F22" s="7">
        <f>(E22/D22-1)*100</f>
        <v>-9.92229461170403</v>
      </c>
    </row>
    <row r="23" spans="2:6" ht="6" customHeight="1">
      <c r="B23" s="239"/>
      <c r="C23" s="239"/>
      <c r="D23" s="239"/>
      <c r="E23" s="239"/>
      <c r="F23" s="7"/>
    </row>
    <row r="24" spans="1:6" ht="15">
      <c r="A24" s="238" t="s">
        <v>117</v>
      </c>
      <c r="B24" s="237">
        <f>SUM(B17:B22)</f>
        <v>174588.97989000016</v>
      </c>
      <c r="C24" s="237">
        <f>SUM(C17:C22)</f>
        <v>182898.27565999993</v>
      </c>
      <c r="D24" s="237">
        <f>SUM(D17:D22)</f>
        <v>198008.45592000024</v>
      </c>
      <c r="E24" s="237">
        <f>SUM(E17:E22)</f>
        <v>198108.87678999995</v>
      </c>
      <c r="F24" s="237">
        <f>(E24/D24-1)*100</f>
        <v>0.050715445223348254</v>
      </c>
    </row>
    <row r="25" spans="1:6" s="123" customFormat="1" ht="15">
      <c r="A25" s="272"/>
      <c r="B25" s="271"/>
      <c r="C25" s="271"/>
      <c r="D25" s="271"/>
      <c r="E25" s="271"/>
      <c r="F25" s="111"/>
    </row>
    <row r="26" ht="15">
      <c r="A26" s="128" t="s">
        <v>45</v>
      </c>
    </row>
    <row r="27" spans="1:6" ht="15">
      <c r="A27" s="236" t="str">
        <f>+A17</f>
        <v>Agrícola 1/</v>
      </c>
      <c r="B27" s="234">
        <f aca="true" t="shared" si="1" ref="B27:E32">+B7-B17</f>
        <v>1003086.5276700016</v>
      </c>
      <c r="C27" s="234">
        <f t="shared" si="1"/>
        <v>1044894.2518799999</v>
      </c>
      <c r="D27" s="234">
        <f t="shared" si="1"/>
        <v>1025388.3037900008</v>
      </c>
      <c r="E27" s="234">
        <f t="shared" si="1"/>
        <v>1126367.9487500002</v>
      </c>
      <c r="F27" s="2"/>
    </row>
    <row r="28" spans="1:6" ht="15">
      <c r="A28" s="236" t="str">
        <f>+A18</f>
        <v>Pecuario 2/</v>
      </c>
      <c r="B28" s="234">
        <f t="shared" si="1"/>
        <v>-2188.755299999999</v>
      </c>
      <c r="C28" s="234">
        <f t="shared" si="1"/>
        <v>-2826.89379</v>
      </c>
      <c r="D28" s="234">
        <f t="shared" si="1"/>
        <v>-3263.1075700000015</v>
      </c>
      <c r="E28" s="234">
        <f t="shared" si="1"/>
        <v>-3062.3378399999974</v>
      </c>
      <c r="F28" s="2"/>
    </row>
    <row r="29" spans="1:6" ht="15">
      <c r="A29" s="236" t="str">
        <f>+A19</f>
        <v>Pesca 3/</v>
      </c>
      <c r="B29" s="234">
        <f t="shared" si="1"/>
        <v>6855.528259999999</v>
      </c>
      <c r="C29" s="234">
        <f t="shared" si="1"/>
        <v>12307.337959999999</v>
      </c>
      <c r="D29" s="234">
        <f t="shared" si="1"/>
        <v>13101.025119999998</v>
      </c>
      <c r="E29" s="234">
        <f t="shared" si="1"/>
        <v>10753.82526</v>
      </c>
      <c r="F29" s="2"/>
    </row>
    <row r="30" spans="1:6" ht="15">
      <c r="A30" s="236" t="str">
        <f>+A20</f>
        <v>Industria alimentaria 4/</v>
      </c>
      <c r="B30" s="234">
        <f t="shared" si="1"/>
        <v>148794.92943999986</v>
      </c>
      <c r="C30" s="234">
        <f t="shared" si="1"/>
        <v>98537.8874100002</v>
      </c>
      <c r="D30" s="234">
        <f t="shared" si="1"/>
        <v>113124.79318000001</v>
      </c>
      <c r="E30" s="234">
        <f t="shared" si="1"/>
        <v>172569.69172000012</v>
      </c>
      <c r="F30" s="2"/>
    </row>
    <row r="31" spans="1:6" ht="15">
      <c r="A31" s="241" t="s">
        <v>21</v>
      </c>
      <c r="B31" s="234">
        <f t="shared" si="1"/>
        <v>952.5736200000001</v>
      </c>
      <c r="C31" s="234">
        <f t="shared" si="1"/>
        <v>1997.0602700000002</v>
      </c>
      <c r="D31" s="234">
        <f t="shared" si="1"/>
        <v>869.3300999999999</v>
      </c>
      <c r="E31" s="234">
        <f t="shared" si="1"/>
        <v>1222.9826699999996</v>
      </c>
      <c r="F31" s="2"/>
    </row>
    <row r="32" spans="1:6" ht="15">
      <c r="A32" s="236" t="str">
        <f>+A22</f>
        <v>Industria química, maquinaria y equipos 6/</v>
      </c>
      <c r="B32" s="234">
        <f t="shared" si="1"/>
        <v>-59601.43932999999</v>
      </c>
      <c r="C32" s="234">
        <f t="shared" si="1"/>
        <v>-58404.54764999997</v>
      </c>
      <c r="D32" s="234">
        <f t="shared" si="1"/>
        <v>-56413.64236999998</v>
      </c>
      <c r="E32" s="234">
        <f t="shared" si="1"/>
        <v>-50893.28171000003</v>
      </c>
      <c r="F32" s="2"/>
    </row>
    <row r="33" spans="1:6" ht="7.5" customHeight="1">
      <c r="A33" s="235"/>
      <c r="B33" s="234"/>
      <c r="C33" s="234"/>
      <c r="D33" s="234"/>
      <c r="E33" s="234"/>
      <c r="F33" s="2"/>
    </row>
    <row r="34" spans="1:6" ht="15">
      <c r="A34" s="233" t="str">
        <f>+A24</f>
        <v>Total</v>
      </c>
      <c r="B34" s="232">
        <f>+B14-B24</f>
        <v>1097899.3643600014</v>
      </c>
      <c r="C34" s="232">
        <f>+C14-C24</f>
        <v>1096505.09608</v>
      </c>
      <c r="D34" s="232">
        <f>+D14-D24</f>
        <v>1092806.7022500008</v>
      </c>
      <c r="E34" s="232">
        <f>+E14-E24</f>
        <v>1256958.8288500006</v>
      </c>
      <c r="F34" s="270"/>
    </row>
    <row r="35" s="123" customFormat="1" ht="15">
      <c r="A35" s="120" t="s">
        <v>19</v>
      </c>
    </row>
    <row r="36" s="123" customFormat="1" ht="15">
      <c r="A36" s="120" t="s">
        <v>448</v>
      </c>
    </row>
    <row r="37" ht="15">
      <c r="A37" s="120" t="s">
        <v>17</v>
      </c>
    </row>
    <row r="38" ht="15">
      <c r="A38" s="120" t="s">
        <v>16</v>
      </c>
    </row>
    <row r="39" ht="15">
      <c r="A39" s="4" t="s">
        <v>15</v>
      </c>
    </row>
    <row r="40" s="123" customFormat="1" ht="15">
      <c r="A40" s="123" t="s">
        <v>14</v>
      </c>
    </row>
    <row r="41" s="123" customFormat="1" ht="15">
      <c r="A41" s="212" t="s">
        <v>0</v>
      </c>
    </row>
    <row r="42" ht="15">
      <c r="A42" s="212"/>
    </row>
  </sheetData>
  <sheetProtection/>
  <mergeCells count="3">
    <mergeCell ref="A3:F3"/>
    <mergeCell ref="A2:F2"/>
    <mergeCell ref="A4:F4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B8" sqref="B8"/>
    </sheetView>
  </sheetViews>
  <sheetFormatPr defaultColWidth="10.00390625" defaultRowHeight="12.75"/>
  <cols>
    <col min="1" max="1" width="13.25390625" style="243" customWidth="1"/>
    <col min="2" max="2" width="40.125" style="243" customWidth="1"/>
    <col min="3" max="6" width="13.625" style="243" customWidth="1"/>
    <col min="7" max="7" width="13.25390625" style="243" customWidth="1"/>
    <col min="8" max="8" width="16.375" style="243" customWidth="1"/>
    <col min="9" max="16384" width="10.00390625" style="243" customWidth="1"/>
  </cols>
  <sheetData>
    <row r="1" spans="1:8" ht="15">
      <c r="A1" s="392" t="s">
        <v>519</v>
      </c>
      <c r="B1" s="392"/>
      <c r="C1" s="392"/>
      <c r="D1" s="392"/>
      <c r="E1" s="392"/>
      <c r="F1" s="392"/>
      <c r="G1" s="392"/>
      <c r="H1" s="392"/>
    </row>
    <row r="2" spans="1:8" ht="15">
      <c r="A2" s="390" t="s">
        <v>518</v>
      </c>
      <c r="B2" s="390"/>
      <c r="C2" s="390"/>
      <c r="D2" s="390"/>
      <c r="E2" s="390"/>
      <c r="F2" s="390"/>
      <c r="G2" s="390"/>
      <c r="H2" s="390"/>
    </row>
    <row r="3" spans="1:8" ht="15">
      <c r="A3" s="390" t="s">
        <v>8</v>
      </c>
      <c r="B3" s="390"/>
      <c r="C3" s="390"/>
      <c r="D3" s="390"/>
      <c r="E3" s="390"/>
      <c r="F3" s="390"/>
      <c r="G3" s="390"/>
      <c r="H3" s="390"/>
    </row>
    <row r="5" spans="1:8" s="123" customFormat="1" ht="37.5" customHeight="1">
      <c r="A5" s="341" t="s">
        <v>159</v>
      </c>
      <c r="B5" s="341" t="s">
        <v>158</v>
      </c>
      <c r="C5" s="298">
        <v>2013</v>
      </c>
      <c r="D5" s="298">
        <v>2014</v>
      </c>
      <c r="E5" s="298">
        <v>2015</v>
      </c>
      <c r="F5" s="298">
        <v>2016</v>
      </c>
      <c r="G5" s="340" t="s">
        <v>7</v>
      </c>
      <c r="H5" s="340" t="s">
        <v>157</v>
      </c>
    </row>
    <row r="6" spans="1:8" s="309" customFormat="1" ht="15">
      <c r="A6" s="344" t="s">
        <v>29</v>
      </c>
      <c r="B6" s="283"/>
      <c r="C6" s="342"/>
      <c r="D6" s="342"/>
      <c r="E6" s="262"/>
      <c r="F6" s="262"/>
      <c r="G6" s="2"/>
      <c r="H6" s="2"/>
    </row>
    <row r="7" spans="1:8" s="309" customFormat="1" ht="15">
      <c r="A7" s="256" t="s">
        <v>156</v>
      </c>
      <c r="B7" s="350" t="s">
        <v>654</v>
      </c>
      <c r="C7" s="342">
        <v>383741.3142600001</v>
      </c>
      <c r="D7" s="342">
        <v>423159.6720899999</v>
      </c>
      <c r="E7" s="342">
        <v>438399.0503799992</v>
      </c>
      <c r="F7" s="342">
        <v>519629.93544</v>
      </c>
      <c r="G7" s="279">
        <f aca="true" t="shared" si="0" ref="G7:G13">(F7/E7-1)*100</f>
        <v>18.528982895740942</v>
      </c>
      <c r="H7" s="279">
        <f aca="true" t="shared" si="1" ref="H7:H16">(F7/$F$16)*100</f>
        <v>35.711735847470045</v>
      </c>
    </row>
    <row r="8" spans="1:8" s="309" customFormat="1" ht="15.75" customHeight="1">
      <c r="A8" s="256" t="s">
        <v>154</v>
      </c>
      <c r="B8" s="350" t="s">
        <v>582</v>
      </c>
      <c r="C8" s="342">
        <v>389728.1692799998</v>
      </c>
      <c r="D8" s="342">
        <v>398207.8851299998</v>
      </c>
      <c r="E8" s="342">
        <v>362580.5425000003</v>
      </c>
      <c r="F8" s="342">
        <v>387121.9825100002</v>
      </c>
      <c r="G8" s="279">
        <f t="shared" si="0"/>
        <v>6.768548538425745</v>
      </c>
      <c r="H8" s="279">
        <f t="shared" si="1"/>
        <v>26.605083805342755</v>
      </c>
    </row>
    <row r="9" spans="1:8" s="309" customFormat="1" ht="15">
      <c r="A9" s="256" t="s">
        <v>564</v>
      </c>
      <c r="B9" s="350" t="s">
        <v>276</v>
      </c>
      <c r="C9" s="342">
        <v>52066.84028000001</v>
      </c>
      <c r="D9" s="342">
        <v>51427.010700000006</v>
      </c>
      <c r="E9" s="342">
        <v>60170.37921000001</v>
      </c>
      <c r="F9" s="342">
        <v>104188.21138999998</v>
      </c>
      <c r="G9" s="279">
        <f t="shared" si="0"/>
        <v>73.15531787887492</v>
      </c>
      <c r="H9" s="279">
        <f t="shared" si="1"/>
        <v>7.160368619697569</v>
      </c>
    </row>
    <row r="10" spans="1:8" s="309" customFormat="1" ht="15">
      <c r="A10" s="256" t="s">
        <v>366</v>
      </c>
      <c r="B10" s="350" t="s">
        <v>359</v>
      </c>
      <c r="C10" s="342">
        <v>98705.94237000002</v>
      </c>
      <c r="D10" s="342">
        <v>82404.16815999999</v>
      </c>
      <c r="E10" s="342">
        <v>96479.29959</v>
      </c>
      <c r="F10" s="342">
        <v>98554.41995000002</v>
      </c>
      <c r="G10" s="279">
        <f t="shared" si="0"/>
        <v>2.150845174890881</v>
      </c>
      <c r="H10" s="279">
        <f t="shared" si="1"/>
        <v>6.773184475745862</v>
      </c>
    </row>
    <row r="11" spans="1:8" s="309" customFormat="1" ht="15">
      <c r="A11" s="256" t="s">
        <v>570</v>
      </c>
      <c r="B11" s="350" t="s">
        <v>571</v>
      </c>
      <c r="C11" s="342">
        <v>29291.16298</v>
      </c>
      <c r="D11" s="342">
        <v>19509.350279999995</v>
      </c>
      <c r="E11" s="342">
        <v>46758.401530000025</v>
      </c>
      <c r="F11" s="342">
        <v>45731.68909999999</v>
      </c>
      <c r="G11" s="279">
        <f t="shared" si="0"/>
        <v>-2.1957817128143264</v>
      </c>
      <c r="H11" s="279">
        <f t="shared" si="1"/>
        <v>3.142925165800807</v>
      </c>
    </row>
    <row r="12" spans="1:8" s="309" customFormat="1" ht="15">
      <c r="A12" s="256" t="s">
        <v>133</v>
      </c>
      <c r="B12" s="350" t="s">
        <v>132</v>
      </c>
      <c r="C12" s="342">
        <v>33816.61140999998</v>
      </c>
      <c r="D12" s="342">
        <v>40927.057080000006</v>
      </c>
      <c r="E12" s="342">
        <v>40986.408389999975</v>
      </c>
      <c r="F12" s="342">
        <v>37099.49554</v>
      </c>
      <c r="G12" s="279">
        <f t="shared" si="0"/>
        <v>-9.483419022751738</v>
      </c>
      <c r="H12" s="279">
        <f t="shared" si="1"/>
        <v>2.5496748636643045</v>
      </c>
    </row>
    <row r="13" spans="1:8" s="309" customFormat="1" ht="15">
      <c r="A13" s="256" t="s">
        <v>655</v>
      </c>
      <c r="B13" s="350" t="s">
        <v>656</v>
      </c>
      <c r="C13" s="342">
        <v>6714.0704000000005</v>
      </c>
      <c r="D13" s="342">
        <v>9478.16377</v>
      </c>
      <c r="E13" s="342">
        <v>15128.681149999997</v>
      </c>
      <c r="F13" s="342">
        <v>24418.61779</v>
      </c>
      <c r="G13" s="279">
        <f t="shared" si="0"/>
        <v>61.406123560215335</v>
      </c>
      <c r="H13" s="279">
        <f t="shared" si="1"/>
        <v>1.6781774274386534</v>
      </c>
    </row>
    <row r="14" spans="1:8" s="309" customFormat="1" ht="15">
      <c r="A14" s="256"/>
      <c r="B14" s="350" t="s">
        <v>657</v>
      </c>
      <c r="C14" s="342"/>
      <c r="D14" s="342"/>
      <c r="E14" s="342"/>
      <c r="F14" s="342"/>
      <c r="G14" s="279"/>
      <c r="H14" s="279">
        <f t="shared" si="1"/>
        <v>0</v>
      </c>
    </row>
    <row r="15" spans="1:8" s="309" customFormat="1" ht="15">
      <c r="A15" s="349"/>
      <c r="B15" s="286" t="s">
        <v>46</v>
      </c>
      <c r="C15" s="342">
        <v>278424.2332700015</v>
      </c>
      <c r="D15" s="342">
        <v>254290.0645300002</v>
      </c>
      <c r="E15" s="342">
        <v>230312.3954200016</v>
      </c>
      <c r="F15" s="342">
        <v>238323.35392000014</v>
      </c>
      <c r="G15" s="279">
        <f>(F15/E15-1)*100</f>
        <v>3.478301063817968</v>
      </c>
      <c r="H15" s="279">
        <f t="shared" si="1"/>
        <v>16.378849794839986</v>
      </c>
    </row>
    <row r="16" spans="1:8" s="308" customFormat="1" ht="15">
      <c r="A16" s="348"/>
      <c r="B16" s="251" t="s">
        <v>449</v>
      </c>
      <c r="C16" s="266">
        <f>SUM(C7:C15)</f>
        <v>1272488.3442500015</v>
      </c>
      <c r="D16" s="266">
        <f>SUM(D7:D15)</f>
        <v>1279403.3717399999</v>
      </c>
      <c r="E16" s="266">
        <f>SUM(E7:E15)</f>
        <v>1290815.158170001</v>
      </c>
      <c r="F16" s="266">
        <f>SUM(F7:F15)</f>
        <v>1455067.7056400005</v>
      </c>
      <c r="G16" s="249">
        <f>(F16/E16-1)*100</f>
        <v>12.724714799821646</v>
      </c>
      <c r="H16" s="249">
        <f t="shared" si="1"/>
        <v>100</v>
      </c>
    </row>
    <row r="17" spans="1:6" s="309" customFormat="1" ht="15">
      <c r="A17" s="347"/>
      <c r="B17" s="294"/>
      <c r="C17" s="254"/>
      <c r="D17" s="254"/>
      <c r="E17" s="254"/>
      <c r="F17" s="254"/>
    </row>
    <row r="18" spans="1:6" ht="15">
      <c r="A18" s="260" t="s">
        <v>28</v>
      </c>
      <c r="D18" s="244"/>
      <c r="E18" s="244"/>
      <c r="F18" s="244"/>
    </row>
    <row r="19" spans="1:8" s="309" customFormat="1" ht="15">
      <c r="A19" s="293" t="s">
        <v>658</v>
      </c>
      <c r="B19" s="303" t="s">
        <v>330</v>
      </c>
      <c r="C19" s="254">
        <v>13337.939049999999</v>
      </c>
      <c r="D19" s="254">
        <v>19088.918909999997</v>
      </c>
      <c r="E19" s="254">
        <v>19008.712700000004</v>
      </c>
      <c r="F19" s="254">
        <v>17327.241129999995</v>
      </c>
      <c r="G19" s="279">
        <f aca="true" t="shared" si="2" ref="G19:G26">(F19/E19-1)*100</f>
        <v>-8.845794013184328</v>
      </c>
      <c r="H19" s="279">
        <f aca="true" t="shared" si="3" ref="H19:H26">(F19/$F$26)*100</f>
        <v>8.746322431764266</v>
      </c>
    </row>
    <row r="20" spans="1:8" s="309" customFormat="1" ht="15">
      <c r="A20" s="293" t="s">
        <v>659</v>
      </c>
      <c r="B20" s="303" t="s">
        <v>660</v>
      </c>
      <c r="C20" s="254">
        <v>10679.58456</v>
      </c>
      <c r="D20" s="254">
        <v>12695.291170000002</v>
      </c>
      <c r="E20" s="254">
        <v>14561.305560000003</v>
      </c>
      <c r="F20" s="254">
        <v>11293.268899999997</v>
      </c>
      <c r="G20" s="279">
        <f t="shared" si="2"/>
        <v>-22.443294294828362</v>
      </c>
      <c r="H20" s="279">
        <f t="shared" si="3"/>
        <v>5.700536534751609</v>
      </c>
    </row>
    <row r="21" spans="1:8" s="309" customFormat="1" ht="15">
      <c r="A21" s="293" t="s">
        <v>661</v>
      </c>
      <c r="B21" s="303" t="s">
        <v>662</v>
      </c>
      <c r="C21" s="254">
        <v>8091.76079</v>
      </c>
      <c r="D21" s="254">
        <v>10226.83453</v>
      </c>
      <c r="E21" s="254">
        <v>11807.39719</v>
      </c>
      <c r="F21" s="254">
        <v>11137.400319999999</v>
      </c>
      <c r="G21" s="279">
        <f t="shared" si="2"/>
        <v>-5.6743824165366386</v>
      </c>
      <c r="H21" s="279">
        <f t="shared" si="3"/>
        <v>5.6218582935109485</v>
      </c>
    </row>
    <row r="22" spans="1:8" s="309" customFormat="1" ht="15">
      <c r="A22" s="293" t="s">
        <v>351</v>
      </c>
      <c r="B22" s="303" t="s">
        <v>350</v>
      </c>
      <c r="C22" s="254">
        <v>5688.87399</v>
      </c>
      <c r="D22" s="254">
        <v>8206.78584</v>
      </c>
      <c r="E22" s="254">
        <v>6929.163729999998</v>
      </c>
      <c r="F22" s="254">
        <v>7994.36582</v>
      </c>
      <c r="G22" s="279">
        <f t="shared" si="2"/>
        <v>15.372736617381122</v>
      </c>
      <c r="H22" s="279">
        <f t="shared" si="3"/>
        <v>4.035339531238781</v>
      </c>
    </row>
    <row r="23" spans="1:8" s="309" customFormat="1" ht="15">
      <c r="A23" s="293" t="s">
        <v>353</v>
      </c>
      <c r="B23" s="303" t="s">
        <v>352</v>
      </c>
      <c r="C23" s="254">
        <v>5677.95315</v>
      </c>
      <c r="D23" s="254">
        <v>1921.5729899999997</v>
      </c>
      <c r="E23" s="254">
        <v>3699.30584</v>
      </c>
      <c r="F23" s="254">
        <v>6518.1881</v>
      </c>
      <c r="G23" s="279">
        <f t="shared" si="2"/>
        <v>76.20030302766207</v>
      </c>
      <c r="H23" s="279">
        <f t="shared" si="3"/>
        <v>3.2902049648736496</v>
      </c>
    </row>
    <row r="24" spans="1:8" s="309" customFormat="1" ht="15">
      <c r="A24" s="293" t="s">
        <v>574</v>
      </c>
      <c r="B24" s="303" t="s">
        <v>663</v>
      </c>
      <c r="C24" s="254">
        <v>3030.9640600000002</v>
      </c>
      <c r="D24" s="254">
        <v>3714.7116300000002</v>
      </c>
      <c r="E24" s="254">
        <v>2712.8528900000006</v>
      </c>
      <c r="F24" s="254">
        <v>4772.601590000001</v>
      </c>
      <c r="G24" s="279">
        <f t="shared" si="2"/>
        <v>75.92555820452174</v>
      </c>
      <c r="H24" s="279">
        <f t="shared" si="3"/>
        <v>2.4090801317596036</v>
      </c>
    </row>
    <row r="25" spans="1:8" s="309" customFormat="1" ht="15">
      <c r="A25" s="343"/>
      <c r="B25" s="286" t="s">
        <v>46</v>
      </c>
      <c r="C25" s="342">
        <v>128081.90429000017</v>
      </c>
      <c r="D25" s="342">
        <v>127044.16058999993</v>
      </c>
      <c r="E25" s="342">
        <v>139289.71801000024</v>
      </c>
      <c r="F25" s="342">
        <v>139065.81092999998</v>
      </c>
      <c r="G25" s="279">
        <f t="shared" si="2"/>
        <v>-0.16074918034092445</v>
      </c>
      <c r="H25" s="279">
        <f t="shared" si="3"/>
        <v>70.19665811210115</v>
      </c>
    </row>
    <row r="26" spans="1:8" s="308" customFormat="1" ht="14.25" customHeight="1">
      <c r="A26" s="346"/>
      <c r="B26" s="251" t="s">
        <v>449</v>
      </c>
      <c r="C26" s="250">
        <f>SUM(C19:C25)</f>
        <v>174588.97989000016</v>
      </c>
      <c r="D26" s="250">
        <f>SUM(D19:D25)</f>
        <v>182898.27565999993</v>
      </c>
      <c r="E26" s="250">
        <f>SUM(E19:E25)</f>
        <v>198008.45592000024</v>
      </c>
      <c r="F26" s="250">
        <f>SUM(F19:F25)</f>
        <v>198108.87678999995</v>
      </c>
      <c r="G26" s="249">
        <f t="shared" si="2"/>
        <v>0.050715445223348254</v>
      </c>
      <c r="H26" s="249">
        <f t="shared" si="3"/>
        <v>100</v>
      </c>
    </row>
    <row r="27" spans="1:8" ht="15.75" thickBot="1">
      <c r="A27" s="345"/>
      <c r="B27" s="246"/>
      <c r="C27" s="247"/>
      <c r="D27" s="247"/>
      <c r="E27" s="247"/>
      <c r="F27" s="247"/>
      <c r="G27" s="246"/>
      <c r="H27" s="246"/>
    </row>
    <row r="28" spans="1:6" ht="15">
      <c r="A28" s="212" t="s">
        <v>0</v>
      </c>
      <c r="C28" s="25"/>
      <c r="D28" s="25"/>
      <c r="E28" s="25"/>
      <c r="F28" s="25"/>
    </row>
    <row r="29" spans="3:6" ht="15">
      <c r="C29" s="254"/>
      <c r="D29" s="254"/>
      <c r="E29" s="254"/>
      <c r="F29" s="254"/>
    </row>
    <row r="30" spans="3:6" ht="15">
      <c r="C30" s="254"/>
      <c r="D30" s="254"/>
      <c r="E30" s="254"/>
      <c r="F30" s="254"/>
    </row>
  </sheetData>
  <sheetProtection/>
  <mergeCells count="3">
    <mergeCell ref="A1:H1"/>
    <mergeCell ref="A2:H2"/>
    <mergeCell ref="A3:H3"/>
  </mergeCells>
  <printOptions/>
  <pageMargins left="0.75" right="0.75" top="1" bottom="1" header="0" footer="0"/>
  <pageSetup horizontalDpi="360" verticalDpi="360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2:F42"/>
  <sheetViews>
    <sheetView showGridLines="0" zoomScalePageLayoutView="0" workbookViewId="0" topLeftCell="A1">
      <selection activeCell="D13" sqref="D13"/>
    </sheetView>
  </sheetViews>
  <sheetFormatPr defaultColWidth="11.375" defaultRowHeight="12.75"/>
  <cols>
    <col min="1" max="1" width="41.625" style="120" customWidth="1"/>
    <col min="2" max="5" width="12.75390625" style="120" customWidth="1"/>
    <col min="6" max="6" width="11.50390625" style="120" bestFit="1" customWidth="1"/>
    <col min="7" max="16384" width="11.375" style="120" customWidth="1"/>
  </cols>
  <sheetData>
    <row r="2" spans="1:6" ht="15">
      <c r="A2" s="392" t="s">
        <v>521</v>
      </c>
      <c r="B2" s="392"/>
      <c r="C2" s="392"/>
      <c r="D2" s="392"/>
      <c r="E2" s="392"/>
      <c r="F2" s="392"/>
    </row>
    <row r="3" spans="1:6" ht="15">
      <c r="A3" s="408" t="s">
        <v>520</v>
      </c>
      <c r="B3" s="408"/>
      <c r="C3" s="408"/>
      <c r="D3" s="408"/>
      <c r="E3" s="408"/>
      <c r="F3" s="408"/>
    </row>
    <row r="4" spans="1:6" ht="15">
      <c r="A4" s="390" t="s">
        <v>8</v>
      </c>
      <c r="B4" s="390"/>
      <c r="C4" s="390"/>
      <c r="D4" s="390"/>
      <c r="E4" s="390"/>
      <c r="F4" s="390"/>
    </row>
    <row r="5" spans="1:6" ht="30.75" customHeight="1">
      <c r="A5" s="299" t="s">
        <v>30</v>
      </c>
      <c r="B5" s="298">
        <v>2013</v>
      </c>
      <c r="C5" s="298">
        <v>2014</v>
      </c>
      <c r="D5" s="298">
        <v>2015</v>
      </c>
      <c r="E5" s="298">
        <v>2016</v>
      </c>
      <c r="F5" s="35" t="s">
        <v>7</v>
      </c>
    </row>
    <row r="6" spans="1:5" ht="15">
      <c r="A6" s="128" t="s">
        <v>29</v>
      </c>
      <c r="B6" s="307"/>
      <c r="C6" s="307"/>
      <c r="D6" s="307"/>
      <c r="E6" s="307"/>
    </row>
    <row r="7" spans="1:6" ht="15">
      <c r="A7" s="241" t="s">
        <v>25</v>
      </c>
      <c r="B7" s="240">
        <v>5590.067940000001</v>
      </c>
      <c r="C7" s="240">
        <v>11971.012200000001</v>
      </c>
      <c r="D7" s="240">
        <v>4664.25513</v>
      </c>
      <c r="E7" s="240">
        <v>4144.062669999999</v>
      </c>
      <c r="F7" s="7">
        <f>(E7/D7-1)*100</f>
        <v>-11.15274455409132</v>
      </c>
    </row>
    <row r="8" spans="1:6" ht="15">
      <c r="A8" s="241" t="s">
        <v>24</v>
      </c>
      <c r="B8" s="240">
        <v>2004.80513</v>
      </c>
      <c r="C8" s="240">
        <v>11725.113110000002</v>
      </c>
      <c r="D8" s="240">
        <v>12282.041110000004</v>
      </c>
      <c r="E8" s="240">
        <v>9661.195709999998</v>
      </c>
      <c r="F8" s="7">
        <f>(E8/D8-1)*100</f>
        <v>-21.33884243284384</v>
      </c>
    </row>
    <row r="9" spans="1:6" ht="15">
      <c r="A9" s="241" t="s">
        <v>23</v>
      </c>
      <c r="B9" s="240"/>
      <c r="C9" s="240">
        <v>112.5</v>
      </c>
      <c r="D9" s="240">
        <v>70.806</v>
      </c>
      <c r="E9" s="240">
        <v>108.7</v>
      </c>
      <c r="F9" s="7">
        <f>(E9/D9-1)*100</f>
        <v>53.51806344095134</v>
      </c>
    </row>
    <row r="10" spans="1:6" ht="15">
      <c r="A10" s="241" t="s">
        <v>22</v>
      </c>
      <c r="B10" s="240">
        <v>16588.31334</v>
      </c>
      <c r="C10" s="240">
        <v>7820.075290000001</v>
      </c>
      <c r="D10" s="240">
        <v>1920.55296</v>
      </c>
      <c r="E10" s="240">
        <v>829.9734599999999</v>
      </c>
      <c r="F10" s="7">
        <f>(E10/D10-1)*100</f>
        <v>-56.78466164244698</v>
      </c>
    </row>
    <row r="11" spans="1:6" ht="15">
      <c r="A11" s="241" t="s">
        <v>21</v>
      </c>
      <c r="B11" s="240">
        <v>12147.08926</v>
      </c>
      <c r="C11" s="240">
        <v>17473.64507</v>
      </c>
      <c r="D11" s="240">
        <v>15302.004120000001</v>
      </c>
      <c r="E11" s="240">
        <v>10571.6997</v>
      </c>
      <c r="F11" s="7">
        <f>(E11/D11-1)*100</f>
        <v>-30.912973117144883</v>
      </c>
    </row>
    <row r="12" spans="1:6" ht="15">
      <c r="A12" s="241" t="s">
        <v>20</v>
      </c>
      <c r="B12" s="240">
        <v>5.013</v>
      </c>
      <c r="C12" s="240"/>
      <c r="D12" s="240"/>
      <c r="E12" s="240"/>
      <c r="F12" s="7"/>
    </row>
    <row r="13" spans="2:6" ht="5.25" customHeight="1">
      <c r="B13" s="239"/>
      <c r="C13" s="239"/>
      <c r="D13" s="239"/>
      <c r="E13" s="239"/>
      <c r="F13" s="7"/>
    </row>
    <row r="14" spans="1:6" ht="15">
      <c r="A14" s="238" t="s">
        <v>449</v>
      </c>
      <c r="B14" s="237">
        <f>SUM(B7:B12)</f>
        <v>36335.28867</v>
      </c>
      <c r="C14" s="237">
        <f>SUM(C7:C12)</f>
        <v>49102.34567</v>
      </c>
      <c r="D14" s="237">
        <f>SUM(D7:D12)</f>
        <v>34239.659320000006</v>
      </c>
      <c r="E14" s="237">
        <f>SUM(E7:E12)</f>
        <v>25315.631539999995</v>
      </c>
      <c r="F14" s="237">
        <f>(E14/D14-1)*100</f>
        <v>-26.063424570312023</v>
      </c>
    </row>
    <row r="15" ht="15">
      <c r="F15" s="7"/>
    </row>
    <row r="16" spans="1:6" ht="15">
      <c r="A16" s="128" t="s">
        <v>28</v>
      </c>
      <c r="F16" s="7"/>
    </row>
    <row r="17" spans="1:6" ht="15">
      <c r="A17" s="241" t="s">
        <v>25</v>
      </c>
      <c r="B17" s="240">
        <v>21738.349910000008</v>
      </c>
      <c r="C17" s="240">
        <v>22366.284610000002</v>
      </c>
      <c r="D17" s="240">
        <v>22745.179800000005</v>
      </c>
      <c r="E17" s="240">
        <v>28717.630599999986</v>
      </c>
      <c r="F17" s="7">
        <f>(E17/D17-1)*100</f>
        <v>26.258094473273765</v>
      </c>
    </row>
    <row r="18" spans="1:6" ht="15">
      <c r="A18" s="241" t="s">
        <v>24</v>
      </c>
      <c r="B18" s="240">
        <v>0.98469</v>
      </c>
      <c r="C18" s="240">
        <v>10.67598</v>
      </c>
      <c r="D18" s="240">
        <v>20.003970000000002</v>
      </c>
      <c r="E18" s="240"/>
      <c r="F18" s="7"/>
    </row>
    <row r="19" spans="1:6" ht="15">
      <c r="A19" s="241" t="s">
        <v>23</v>
      </c>
      <c r="B19" s="240">
        <v>14303.620919999996</v>
      </c>
      <c r="C19" s="240">
        <v>15728.593020000002</v>
      </c>
      <c r="D19" s="240">
        <v>15225.249790000003</v>
      </c>
      <c r="E19" s="240">
        <v>17688.56806</v>
      </c>
      <c r="F19" s="7">
        <f>(E19/D19-1)*100</f>
        <v>16.179164900256104</v>
      </c>
    </row>
    <row r="20" spans="1:6" ht="15">
      <c r="A20" s="241" t="s">
        <v>22</v>
      </c>
      <c r="B20" s="240">
        <v>14779.662960000007</v>
      </c>
      <c r="C20" s="240">
        <v>14865.173760000014</v>
      </c>
      <c r="D20" s="240">
        <v>19025.698400000005</v>
      </c>
      <c r="E20" s="240">
        <v>17503.63343999999</v>
      </c>
      <c r="F20" s="7">
        <f>(E20/D20-1)*100</f>
        <v>-8.00004776697193</v>
      </c>
    </row>
    <row r="21" spans="1:6" ht="15">
      <c r="A21" s="241" t="s">
        <v>21</v>
      </c>
      <c r="B21" s="240">
        <v>0.7070799999999999</v>
      </c>
      <c r="C21" s="240">
        <v>1.69648</v>
      </c>
      <c r="D21" s="240">
        <v>0.8772</v>
      </c>
      <c r="E21" s="240">
        <v>100.22630000000001</v>
      </c>
      <c r="F21" s="7"/>
    </row>
    <row r="22" spans="1:6" ht="15">
      <c r="A22" s="241" t="s">
        <v>20</v>
      </c>
      <c r="B22" s="240">
        <v>24331.22446</v>
      </c>
      <c r="C22" s="240">
        <v>46371.60877000001</v>
      </c>
      <c r="D22" s="240">
        <v>45261.15940000001</v>
      </c>
      <c r="E22" s="240">
        <v>41240.96873999999</v>
      </c>
      <c r="F22" s="7">
        <f>(E22/D22-1)*100</f>
        <v>-8.882208748722464</v>
      </c>
    </row>
    <row r="23" spans="2:6" ht="6" customHeight="1">
      <c r="B23" s="239"/>
      <c r="C23" s="239"/>
      <c r="D23" s="239"/>
      <c r="E23" s="239"/>
      <c r="F23" s="7"/>
    </row>
    <row r="24" spans="1:6" ht="15">
      <c r="A24" s="238" t="s">
        <v>117</v>
      </c>
      <c r="B24" s="237">
        <f>SUM(B17:B22)</f>
        <v>75154.55002000001</v>
      </c>
      <c r="C24" s="237">
        <f>SUM(C17:C22)</f>
        <v>99344.03262000003</v>
      </c>
      <c r="D24" s="237">
        <f>SUM(D17:D22)</f>
        <v>102278.16856000002</v>
      </c>
      <c r="E24" s="237">
        <f>SUM(E17:E22)</f>
        <v>105251.02713999996</v>
      </c>
      <c r="F24" s="237">
        <f>(E24/D24-1)*100</f>
        <v>2.90664041198192</v>
      </c>
    </row>
    <row r="25" spans="1:6" s="123" customFormat="1" ht="15">
      <c r="A25" s="272"/>
      <c r="B25" s="271"/>
      <c r="C25" s="271"/>
      <c r="D25" s="271"/>
      <c r="E25" s="271"/>
      <c r="F25" s="111"/>
    </row>
    <row r="26" ht="15">
      <c r="A26" s="128" t="s">
        <v>45</v>
      </c>
    </row>
    <row r="27" spans="1:6" ht="15">
      <c r="A27" s="236" t="str">
        <f>+A17</f>
        <v>Agrícola 1/</v>
      </c>
      <c r="B27" s="234">
        <f aca="true" t="shared" si="0" ref="B27:E32">+B7-B17</f>
        <v>-16148.281970000007</v>
      </c>
      <c r="C27" s="234">
        <f t="shared" si="0"/>
        <v>-10395.272410000001</v>
      </c>
      <c r="D27" s="234">
        <f t="shared" si="0"/>
        <v>-18080.924670000008</v>
      </c>
      <c r="E27" s="234">
        <f t="shared" si="0"/>
        <v>-24573.567929999987</v>
      </c>
      <c r="F27" s="2"/>
    </row>
    <row r="28" spans="1:6" ht="15">
      <c r="A28" s="236" t="str">
        <f>+A18</f>
        <v>Pecuario 2/</v>
      </c>
      <c r="B28" s="234">
        <f t="shared" si="0"/>
        <v>2003.82044</v>
      </c>
      <c r="C28" s="234">
        <f t="shared" si="0"/>
        <v>11714.437130000002</v>
      </c>
      <c r="D28" s="234">
        <f t="shared" si="0"/>
        <v>12262.037140000004</v>
      </c>
      <c r="E28" s="234">
        <f t="shared" si="0"/>
        <v>9661.195709999998</v>
      </c>
      <c r="F28" s="2"/>
    </row>
    <row r="29" spans="1:6" ht="15">
      <c r="A29" s="236" t="str">
        <f>+A19</f>
        <v>Pesca 3/</v>
      </c>
      <c r="B29" s="234">
        <f t="shared" si="0"/>
        <v>-14303.620919999996</v>
      </c>
      <c r="C29" s="234">
        <f t="shared" si="0"/>
        <v>-15616.093020000002</v>
      </c>
      <c r="D29" s="234">
        <f t="shared" si="0"/>
        <v>-15154.443790000003</v>
      </c>
      <c r="E29" s="234">
        <f t="shared" si="0"/>
        <v>-17579.86806</v>
      </c>
      <c r="F29" s="2"/>
    </row>
    <row r="30" spans="1:6" ht="15">
      <c r="A30" s="236" t="str">
        <f>+A20</f>
        <v>Industria alimentaria 4/</v>
      </c>
      <c r="B30" s="234">
        <f t="shared" si="0"/>
        <v>1808.6503799999937</v>
      </c>
      <c r="C30" s="234">
        <f t="shared" si="0"/>
        <v>-7045.098470000014</v>
      </c>
      <c r="D30" s="234">
        <f t="shared" si="0"/>
        <v>-17105.145440000004</v>
      </c>
      <c r="E30" s="234">
        <f t="shared" si="0"/>
        <v>-16673.65997999999</v>
      </c>
      <c r="F30" s="2"/>
    </row>
    <row r="31" spans="1:6" ht="15">
      <c r="A31" s="241" t="s">
        <v>21</v>
      </c>
      <c r="B31" s="234">
        <f t="shared" si="0"/>
        <v>12146.38218</v>
      </c>
      <c r="C31" s="234">
        <f t="shared" si="0"/>
        <v>17471.94859</v>
      </c>
      <c r="D31" s="234">
        <f t="shared" si="0"/>
        <v>15301.12692</v>
      </c>
      <c r="E31" s="234">
        <f t="shared" si="0"/>
        <v>10471.473399999999</v>
      </c>
      <c r="F31" s="2"/>
    </row>
    <row r="32" spans="1:6" ht="15">
      <c r="A32" s="236" t="str">
        <f>+A22</f>
        <v>Industria química, maquinaria y equipos 6/</v>
      </c>
      <c r="B32" s="234">
        <f t="shared" si="0"/>
        <v>-24326.211460000002</v>
      </c>
      <c r="C32" s="234">
        <f t="shared" si="0"/>
        <v>-46371.60877000001</v>
      </c>
      <c r="D32" s="234">
        <f t="shared" si="0"/>
        <v>-45261.15940000001</v>
      </c>
      <c r="E32" s="234">
        <f t="shared" si="0"/>
        <v>-41240.96873999999</v>
      </c>
      <c r="F32" s="2"/>
    </row>
    <row r="33" spans="1:6" ht="7.5" customHeight="1">
      <c r="A33" s="235"/>
      <c r="B33" s="234"/>
      <c r="C33" s="234"/>
      <c r="D33" s="234"/>
      <c r="E33" s="234"/>
      <c r="F33" s="2"/>
    </row>
    <row r="34" spans="1:6" ht="15">
      <c r="A34" s="233" t="str">
        <f>+A24</f>
        <v>Total</v>
      </c>
      <c r="B34" s="232">
        <f>+B14-B24</f>
        <v>-38819.26135000001</v>
      </c>
      <c r="C34" s="232">
        <f>+C14-C24</f>
        <v>-50241.686950000025</v>
      </c>
      <c r="D34" s="232">
        <f>+D14-D24</f>
        <v>-68038.50924000001</v>
      </c>
      <c r="E34" s="232">
        <f>+E14-E24</f>
        <v>-79935.39559999996</v>
      </c>
      <c r="F34" s="270"/>
    </row>
    <row r="35" ht="15">
      <c r="A35" s="120" t="s">
        <v>19</v>
      </c>
    </row>
    <row r="36" ht="15">
      <c r="A36" s="120" t="s">
        <v>448</v>
      </c>
    </row>
    <row r="37" ht="15">
      <c r="A37" s="120" t="s">
        <v>17</v>
      </c>
    </row>
    <row r="38" ht="15">
      <c r="A38" s="120" t="s">
        <v>16</v>
      </c>
    </row>
    <row r="39" ht="15">
      <c r="A39" s="4" t="s">
        <v>15</v>
      </c>
    </row>
    <row r="40" s="123" customFormat="1" ht="15">
      <c r="A40" s="123" t="s">
        <v>14</v>
      </c>
    </row>
    <row r="41" s="123" customFormat="1" ht="15">
      <c r="A41" s="212" t="s">
        <v>0</v>
      </c>
    </row>
    <row r="42" ht="15">
      <c r="A42" s="212"/>
    </row>
  </sheetData>
  <sheetProtection/>
  <mergeCells count="3">
    <mergeCell ref="A3:F3"/>
    <mergeCell ref="A2:F2"/>
    <mergeCell ref="A4:F4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">
      <selection activeCell="A29" sqref="A29:IV38"/>
    </sheetView>
  </sheetViews>
  <sheetFormatPr defaultColWidth="10.00390625" defaultRowHeight="12.75"/>
  <cols>
    <col min="1" max="1" width="14.25390625" style="243" customWidth="1"/>
    <col min="2" max="2" width="39.875" style="243" customWidth="1"/>
    <col min="3" max="6" width="12.25390625" style="243" customWidth="1"/>
    <col min="7" max="7" width="11.25390625" style="243" customWidth="1"/>
    <col min="8" max="8" width="13.50390625" style="243" customWidth="1"/>
    <col min="9" max="16384" width="10.00390625" style="243" customWidth="1"/>
  </cols>
  <sheetData>
    <row r="1" spans="1:8" ht="15">
      <c r="A1" s="392" t="s">
        <v>523</v>
      </c>
      <c r="B1" s="392"/>
      <c r="C1" s="392"/>
      <c r="D1" s="392"/>
      <c r="E1" s="392"/>
      <c r="F1" s="392"/>
      <c r="G1" s="392"/>
      <c r="H1" s="392"/>
    </row>
    <row r="2" spans="1:8" ht="15">
      <c r="A2" s="390" t="s">
        <v>522</v>
      </c>
      <c r="B2" s="390"/>
      <c r="C2" s="390"/>
      <c r="D2" s="390"/>
      <c r="E2" s="390"/>
      <c r="F2" s="390"/>
      <c r="G2" s="390"/>
      <c r="H2" s="390"/>
    </row>
    <row r="3" spans="1:8" ht="15">
      <c r="A3" s="390" t="s">
        <v>8</v>
      </c>
      <c r="B3" s="390"/>
      <c r="C3" s="390"/>
      <c r="D3" s="390"/>
      <c r="E3" s="390"/>
      <c r="F3" s="390"/>
      <c r="G3" s="390"/>
      <c r="H3" s="390"/>
    </row>
    <row r="5" spans="1:8" s="123" customFormat="1" ht="37.5" customHeight="1">
      <c r="A5" s="341" t="s">
        <v>159</v>
      </c>
      <c r="B5" s="341" t="s">
        <v>158</v>
      </c>
      <c r="C5" s="298">
        <v>2013</v>
      </c>
      <c r="D5" s="298">
        <v>2014</v>
      </c>
      <c r="E5" s="298">
        <v>2015</v>
      </c>
      <c r="F5" s="298">
        <v>2016</v>
      </c>
      <c r="G5" s="340" t="s">
        <v>7</v>
      </c>
      <c r="H5" s="340" t="s">
        <v>157</v>
      </c>
    </row>
    <row r="6" spans="1:8" s="309" customFormat="1" ht="15">
      <c r="A6" s="344" t="s">
        <v>29</v>
      </c>
      <c r="B6" s="283"/>
      <c r="C6" s="262"/>
      <c r="D6" s="262"/>
      <c r="E6" s="262"/>
      <c r="F6" s="262"/>
      <c r="G6" s="2"/>
      <c r="H6" s="2"/>
    </row>
    <row r="7" spans="1:8" s="301" customFormat="1" ht="15">
      <c r="A7" s="293" t="s">
        <v>589</v>
      </c>
      <c r="B7" s="280" t="s">
        <v>664</v>
      </c>
      <c r="C7" s="254">
        <v>1161.9906299999998</v>
      </c>
      <c r="D7" s="254">
        <v>8560.32061</v>
      </c>
      <c r="E7" s="254">
        <v>8327.5018</v>
      </c>
      <c r="F7" s="254">
        <v>5334.30082</v>
      </c>
      <c r="G7" s="279">
        <f>(F7/E7-1)*100</f>
        <v>-35.943564491334</v>
      </c>
      <c r="H7" s="279">
        <f aca="true" t="shared" si="0" ref="H7:H15">(F7/$F$15)*100</f>
        <v>21.071174193586803</v>
      </c>
    </row>
    <row r="8" spans="1:8" s="301" customFormat="1" ht="15">
      <c r="A8" s="293" t="s">
        <v>665</v>
      </c>
      <c r="B8" s="280" t="s">
        <v>666</v>
      </c>
      <c r="C8" s="254"/>
      <c r="D8" s="254"/>
      <c r="E8" s="254"/>
      <c r="F8" s="254">
        <v>4203.16313</v>
      </c>
      <c r="G8" s="279"/>
      <c r="H8" s="279">
        <f t="shared" si="0"/>
        <v>16.6030348615194</v>
      </c>
    </row>
    <row r="9" spans="1:8" s="301" customFormat="1" ht="15">
      <c r="A9" s="293" t="s">
        <v>667</v>
      </c>
      <c r="B9" s="280" t="s">
        <v>668</v>
      </c>
      <c r="C9" s="254">
        <v>909.76763</v>
      </c>
      <c r="D9" s="254">
        <v>1429.4409999999998</v>
      </c>
      <c r="E9" s="254">
        <v>2259.5981799999995</v>
      </c>
      <c r="F9" s="254">
        <v>3354.8705199999995</v>
      </c>
      <c r="G9" s="279">
        <f aca="true" t="shared" si="1" ref="G9:G15">(F9/E9-1)*100</f>
        <v>48.471996025417226</v>
      </c>
      <c r="H9" s="279">
        <f t="shared" si="0"/>
        <v>13.252169967393987</v>
      </c>
    </row>
    <row r="10" spans="1:8" s="301" customFormat="1" ht="15">
      <c r="A10" s="293" t="s">
        <v>669</v>
      </c>
      <c r="B10" s="280" t="s">
        <v>670</v>
      </c>
      <c r="C10" s="254"/>
      <c r="D10" s="254">
        <v>25.379900000000003</v>
      </c>
      <c r="E10" s="254">
        <v>1368.51525</v>
      </c>
      <c r="F10" s="254">
        <v>2159.7263700000003</v>
      </c>
      <c r="G10" s="279">
        <f t="shared" si="1"/>
        <v>57.81529434911305</v>
      </c>
      <c r="H10" s="279">
        <f t="shared" si="0"/>
        <v>8.531196887533783</v>
      </c>
    </row>
    <row r="11" spans="1:8" s="301" customFormat="1" ht="15">
      <c r="A11" s="293" t="s">
        <v>671</v>
      </c>
      <c r="B11" s="280" t="s">
        <v>672</v>
      </c>
      <c r="C11" s="254"/>
      <c r="D11" s="254">
        <v>721.22191</v>
      </c>
      <c r="E11" s="254">
        <v>1021.1303200000001</v>
      </c>
      <c r="F11" s="254">
        <v>1648.9187</v>
      </c>
      <c r="G11" s="279">
        <f t="shared" si="1"/>
        <v>61.47975118396247</v>
      </c>
      <c r="H11" s="279">
        <f t="shared" si="0"/>
        <v>6.513440904662496</v>
      </c>
    </row>
    <row r="12" spans="1:8" s="301" customFormat="1" ht="15">
      <c r="A12" s="293" t="s">
        <v>673</v>
      </c>
      <c r="B12" s="280" t="s">
        <v>674</v>
      </c>
      <c r="C12" s="254">
        <v>1953.66067</v>
      </c>
      <c r="D12" s="254">
        <v>2047.8282100000001</v>
      </c>
      <c r="E12" s="254">
        <v>2160.7364700000003</v>
      </c>
      <c r="F12" s="254">
        <v>1611.5622599999997</v>
      </c>
      <c r="G12" s="279">
        <f t="shared" si="1"/>
        <v>-25.416066124898627</v>
      </c>
      <c r="H12" s="279">
        <f t="shared" si="0"/>
        <v>6.3658781628799135</v>
      </c>
    </row>
    <row r="13" spans="1:8" s="301" customFormat="1" ht="15">
      <c r="A13" s="293" t="s">
        <v>675</v>
      </c>
      <c r="B13" s="280" t="s">
        <v>676</v>
      </c>
      <c r="C13" s="254"/>
      <c r="D13" s="254">
        <v>371.80487</v>
      </c>
      <c r="E13" s="254">
        <v>688.71882</v>
      </c>
      <c r="F13" s="254">
        <v>1418.2570600000001</v>
      </c>
      <c r="G13" s="279">
        <f t="shared" si="1"/>
        <v>105.92686286690989</v>
      </c>
      <c r="H13" s="279">
        <f t="shared" si="0"/>
        <v>5.602297765153839</v>
      </c>
    </row>
    <row r="14" spans="1:8" s="309" customFormat="1" ht="15">
      <c r="A14" s="286"/>
      <c r="B14" s="286" t="s">
        <v>46</v>
      </c>
      <c r="C14" s="342">
        <v>32309.869740000002</v>
      </c>
      <c r="D14" s="342">
        <v>35946.34917</v>
      </c>
      <c r="E14" s="342">
        <v>18413.45848000001</v>
      </c>
      <c r="F14" s="342">
        <v>5584.832679999996</v>
      </c>
      <c r="G14" s="279">
        <f t="shared" si="1"/>
        <v>-69.66983314912825</v>
      </c>
      <c r="H14" s="279">
        <f t="shared" si="0"/>
        <v>22.06080725726978</v>
      </c>
    </row>
    <row r="15" spans="1:8" s="308" customFormat="1" ht="15">
      <c r="A15" s="278"/>
      <c r="B15" s="251" t="s">
        <v>449</v>
      </c>
      <c r="C15" s="266">
        <f>SUM(C7:C14)</f>
        <v>36335.28867</v>
      </c>
      <c r="D15" s="266">
        <f>SUM(D7:D14)</f>
        <v>49102.34567</v>
      </c>
      <c r="E15" s="266">
        <f>SUM(E7:E14)</f>
        <v>34239.659320000006</v>
      </c>
      <c r="F15" s="266">
        <f>SUM(F7:F14)</f>
        <v>25315.631539999995</v>
      </c>
      <c r="G15" s="249">
        <f t="shared" si="1"/>
        <v>-26.063424570312023</v>
      </c>
      <c r="H15" s="249">
        <f t="shared" si="0"/>
        <v>100</v>
      </c>
    </row>
    <row r="16" spans="1:8" s="309" customFormat="1" ht="15">
      <c r="A16" s="284"/>
      <c r="B16" s="283"/>
      <c r="C16" s="262"/>
      <c r="D16" s="262"/>
      <c r="E16" s="262"/>
      <c r="F16" s="262"/>
      <c r="G16" s="2"/>
      <c r="H16" s="2"/>
    </row>
    <row r="17" ht="15">
      <c r="A17" s="260" t="s">
        <v>28</v>
      </c>
    </row>
    <row r="18" spans="1:8" s="301" customFormat="1" ht="15">
      <c r="A18" s="293" t="s">
        <v>677</v>
      </c>
      <c r="B18" s="282" t="s">
        <v>678</v>
      </c>
      <c r="C18" s="254"/>
      <c r="D18" s="254">
        <v>13157.261700000001</v>
      </c>
      <c r="E18" s="254">
        <v>12766.151290000002</v>
      </c>
      <c r="F18" s="254">
        <v>13783.82692</v>
      </c>
      <c r="G18" s="279">
        <f>(F18/E18-1)*100</f>
        <v>7.971671390085788</v>
      </c>
      <c r="H18" s="279">
        <f aca="true" t="shared" si="2" ref="H18:H25">(F18/$F$25)*100</f>
        <v>13.096144802145638</v>
      </c>
    </row>
    <row r="19" spans="1:8" s="301" customFormat="1" ht="15">
      <c r="A19" s="293" t="s">
        <v>632</v>
      </c>
      <c r="B19" s="282" t="s">
        <v>633</v>
      </c>
      <c r="C19" s="254">
        <v>15964.22552</v>
      </c>
      <c r="D19" s="254">
        <v>27122.51957</v>
      </c>
      <c r="E19" s="254">
        <v>18382.185759999997</v>
      </c>
      <c r="F19" s="254">
        <v>13173.86633</v>
      </c>
      <c r="G19" s="279">
        <f>(F19/E19-1)*100</f>
        <v>-28.333515382775666</v>
      </c>
      <c r="H19" s="279">
        <f t="shared" si="2"/>
        <v>12.516615455426145</v>
      </c>
    </row>
    <row r="20" spans="1:8" s="301" customFormat="1" ht="15">
      <c r="A20" s="293" t="s">
        <v>679</v>
      </c>
      <c r="B20" s="282" t="s">
        <v>680</v>
      </c>
      <c r="C20" s="254">
        <v>4184.68958</v>
      </c>
      <c r="D20" s="254">
        <v>3853.30054</v>
      </c>
      <c r="E20" s="254">
        <v>4392.83275</v>
      </c>
      <c r="F20" s="254">
        <v>8232.87626</v>
      </c>
      <c r="G20" s="279"/>
      <c r="H20" s="279">
        <f t="shared" si="2"/>
        <v>7.822133886683134</v>
      </c>
    </row>
    <row r="21" spans="1:8" s="301" customFormat="1" ht="15">
      <c r="A21" s="293" t="s">
        <v>681</v>
      </c>
      <c r="B21" s="282" t="s">
        <v>682</v>
      </c>
      <c r="C21" s="254">
        <v>7557.47931</v>
      </c>
      <c r="D21" s="254">
        <v>9316.428240000001</v>
      </c>
      <c r="E21" s="254">
        <v>7625.54194</v>
      </c>
      <c r="F21" s="254">
        <v>7302.426310000001</v>
      </c>
      <c r="G21" s="279">
        <f>(F21/E21-1)*100</f>
        <v>-4.237280871869409</v>
      </c>
      <c r="H21" s="279">
        <f t="shared" si="2"/>
        <v>6.938104556724807</v>
      </c>
    </row>
    <row r="22" spans="1:8" s="301" customFormat="1" ht="15">
      <c r="A22" s="293" t="s">
        <v>683</v>
      </c>
      <c r="B22" s="282" t="s">
        <v>684</v>
      </c>
      <c r="C22" s="254">
        <v>0</v>
      </c>
      <c r="D22" s="254">
        <v>2778.159</v>
      </c>
      <c r="E22" s="254">
        <v>5237.236599999999</v>
      </c>
      <c r="F22" s="254">
        <v>7159.44103</v>
      </c>
      <c r="G22" s="279">
        <f>(F22/E22-1)*100</f>
        <v>36.702646391801366</v>
      </c>
      <c r="H22" s="279">
        <f t="shared" si="2"/>
        <v>6.802252884883345</v>
      </c>
    </row>
    <row r="23" spans="1:8" s="301" customFormat="1" ht="15">
      <c r="A23" s="293" t="s">
        <v>685</v>
      </c>
      <c r="B23" s="282" t="s">
        <v>686</v>
      </c>
      <c r="C23" s="254">
        <v>4436.39226</v>
      </c>
      <c r="D23" s="254">
        <v>2617.94139</v>
      </c>
      <c r="E23" s="254">
        <v>4715.5869</v>
      </c>
      <c r="F23" s="254">
        <v>6900.84085</v>
      </c>
      <c r="G23" s="279">
        <f>(F23/E23-1)*100</f>
        <v>46.34108110699857</v>
      </c>
      <c r="H23" s="279">
        <f t="shared" si="2"/>
        <v>6.556554399056673</v>
      </c>
    </row>
    <row r="24" spans="1:8" s="309" customFormat="1" ht="15">
      <c r="A24" s="343"/>
      <c r="B24" s="286" t="s">
        <v>46</v>
      </c>
      <c r="C24" s="342">
        <v>43011.76335000001</v>
      </c>
      <c r="D24" s="342">
        <v>40498.42218000002</v>
      </c>
      <c r="E24" s="342">
        <v>49158.63332000002</v>
      </c>
      <c r="F24" s="342">
        <v>48697.749439999956</v>
      </c>
      <c r="G24" s="279">
        <f>(F24/E24-1)*100</f>
        <v>-0.9375441278034025</v>
      </c>
      <c r="H24" s="279">
        <f t="shared" si="2"/>
        <v>46.268194015080255</v>
      </c>
    </row>
    <row r="25" spans="1:8" s="308" customFormat="1" ht="14.25" customHeight="1">
      <c r="A25" s="289"/>
      <c r="B25" s="251" t="s">
        <v>449</v>
      </c>
      <c r="C25" s="250">
        <f>SUM(C18:C24)</f>
        <v>75154.55002000001</v>
      </c>
      <c r="D25" s="250">
        <f>SUM(D18:D24)</f>
        <v>99344.03262000003</v>
      </c>
      <c r="E25" s="250">
        <f>SUM(E18:E24)</f>
        <v>102278.16856000002</v>
      </c>
      <c r="F25" s="250">
        <f>SUM(F18:F24)</f>
        <v>105251.02713999996</v>
      </c>
      <c r="G25" s="249">
        <f>(F25/E25-1)*100</f>
        <v>2.90664041198192</v>
      </c>
      <c r="H25" s="249">
        <f t="shared" si="2"/>
        <v>100</v>
      </c>
    </row>
    <row r="26" spans="1:8" ht="15">
      <c r="A26" s="246"/>
      <c r="B26" s="246"/>
      <c r="C26" s="247"/>
      <c r="D26" s="247"/>
      <c r="E26" s="247"/>
      <c r="F26" s="247"/>
      <c r="G26" s="246"/>
      <c r="H26" s="246"/>
    </row>
    <row r="27" ht="15">
      <c r="A27" s="212" t="s">
        <v>0</v>
      </c>
    </row>
    <row r="28" spans="3:6" ht="15">
      <c r="C28" s="254"/>
      <c r="D28" s="254"/>
      <c r="E28" s="254"/>
      <c r="F28" s="254"/>
    </row>
    <row r="29" spans="3:6" ht="15">
      <c r="C29" s="254"/>
      <c r="D29" s="254"/>
      <c r="E29" s="254"/>
      <c r="F29" s="254"/>
    </row>
    <row r="31" spans="3:6" ht="15">
      <c r="C31" s="301"/>
      <c r="D31" s="301"/>
      <c r="E31" s="301"/>
      <c r="F31" s="301"/>
    </row>
    <row r="32" spans="3:6" ht="15">
      <c r="C32" s="301"/>
      <c r="D32" s="301"/>
      <c r="E32" s="301"/>
      <c r="F32" s="301"/>
    </row>
  </sheetData>
  <sheetProtection/>
  <mergeCells count="3">
    <mergeCell ref="A1:H1"/>
    <mergeCell ref="A2:H2"/>
    <mergeCell ref="A3:H3"/>
  </mergeCells>
  <printOptions/>
  <pageMargins left="0.75" right="0.75" top="1" bottom="1" header="0" footer="0"/>
  <pageSetup horizontalDpi="360" verticalDpi="360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2:F40"/>
  <sheetViews>
    <sheetView showGridLines="0" zoomScalePageLayoutView="0" workbookViewId="0" topLeftCell="A1">
      <selection activeCell="G19" sqref="G19"/>
    </sheetView>
  </sheetViews>
  <sheetFormatPr defaultColWidth="11.375" defaultRowHeight="12.75"/>
  <cols>
    <col min="1" max="1" width="44.25390625" style="120" customWidth="1"/>
    <col min="2" max="5" width="11.125" style="120" customWidth="1"/>
    <col min="6" max="16384" width="11.375" style="120" customWidth="1"/>
  </cols>
  <sheetData>
    <row r="2" spans="1:6" ht="15">
      <c r="A2" s="390" t="s">
        <v>525</v>
      </c>
      <c r="B2" s="390"/>
      <c r="C2" s="390"/>
      <c r="D2" s="390"/>
      <c r="E2" s="390"/>
      <c r="F2" s="390"/>
    </row>
    <row r="3" spans="1:6" ht="15">
      <c r="A3" s="408" t="s">
        <v>524</v>
      </c>
      <c r="B3" s="408"/>
      <c r="C3" s="408"/>
      <c r="D3" s="408"/>
      <c r="E3" s="408"/>
      <c r="F3" s="408"/>
    </row>
    <row r="4" spans="1:6" ht="15">
      <c r="A4" s="390" t="s">
        <v>8</v>
      </c>
      <c r="B4" s="390"/>
      <c r="C4" s="390"/>
      <c r="D4" s="390"/>
      <c r="E4" s="390"/>
      <c r="F4" s="390"/>
    </row>
    <row r="5" spans="1:6" ht="30.75" customHeight="1">
      <c r="A5" s="299" t="s">
        <v>30</v>
      </c>
      <c r="B5" s="298">
        <v>2013</v>
      </c>
      <c r="C5" s="298">
        <v>2014</v>
      </c>
      <c r="D5" s="298">
        <v>2015</v>
      </c>
      <c r="E5" s="298">
        <v>2016</v>
      </c>
      <c r="F5" s="35" t="s">
        <v>7</v>
      </c>
    </row>
    <row r="6" spans="1:5" ht="15">
      <c r="A6" s="128" t="s">
        <v>29</v>
      </c>
      <c r="B6" s="307"/>
      <c r="C6" s="307"/>
      <c r="D6" s="307"/>
      <c r="E6" s="307"/>
    </row>
    <row r="7" spans="1:6" ht="15">
      <c r="A7" s="241" t="s">
        <v>25</v>
      </c>
      <c r="B7" s="240">
        <v>116.11079000000001</v>
      </c>
      <c r="C7" s="240">
        <v>65.44597</v>
      </c>
      <c r="D7" s="240">
        <v>296.9334</v>
      </c>
      <c r="E7" s="240">
        <v>456.82713</v>
      </c>
      <c r="F7" s="7">
        <f>(E7/D7-1)*100</f>
        <v>53.84834781132739</v>
      </c>
    </row>
    <row r="8" spans="1:6" ht="15">
      <c r="A8" s="241" t="s">
        <v>24</v>
      </c>
      <c r="B8" s="240"/>
      <c r="C8" s="240"/>
      <c r="D8" s="240"/>
      <c r="E8" s="240"/>
      <c r="F8" s="7"/>
    </row>
    <row r="9" spans="1:6" ht="15">
      <c r="A9" s="241" t="s">
        <v>23</v>
      </c>
      <c r="B9" s="240">
        <v>75</v>
      </c>
      <c r="C9" s="240"/>
      <c r="D9" s="240"/>
      <c r="E9" s="240"/>
      <c r="F9" s="7"/>
    </row>
    <row r="10" spans="1:6" ht="15">
      <c r="A10" s="241" t="s">
        <v>22</v>
      </c>
      <c r="B10" s="240"/>
      <c r="C10" s="240">
        <v>0.8667</v>
      </c>
      <c r="D10" s="240"/>
      <c r="E10" s="240"/>
      <c r="F10" s="7"/>
    </row>
    <row r="11" spans="1:6" ht="15">
      <c r="A11" s="241" t="s">
        <v>21</v>
      </c>
      <c r="B11" s="240">
        <v>17212.13169</v>
      </c>
      <c r="C11" s="240">
        <v>18201.106610000003</v>
      </c>
      <c r="D11" s="240">
        <v>5355.40015</v>
      </c>
      <c r="E11" s="240">
        <v>1243.28861</v>
      </c>
      <c r="F11" s="7">
        <f>(E11/D11-1)*100</f>
        <v>-76.78439378614874</v>
      </c>
    </row>
    <row r="12" spans="1:6" ht="15">
      <c r="A12" s="241" t="s">
        <v>20</v>
      </c>
      <c r="B12" s="240"/>
      <c r="C12" s="240"/>
      <c r="D12" s="240"/>
      <c r="E12" s="240"/>
      <c r="F12" s="7"/>
    </row>
    <row r="13" spans="2:6" ht="5.25" customHeight="1">
      <c r="B13" s="239"/>
      <c r="C13" s="239"/>
      <c r="D13" s="239"/>
      <c r="E13" s="239"/>
      <c r="F13" s="7"/>
    </row>
    <row r="14" spans="1:6" ht="15">
      <c r="A14" s="238" t="s">
        <v>449</v>
      </c>
      <c r="B14" s="237">
        <f>SUM(B7:B12)</f>
        <v>17403.242479999997</v>
      </c>
      <c r="C14" s="237">
        <f>SUM(C7:C12)</f>
        <v>18267.419280000002</v>
      </c>
      <c r="D14" s="237">
        <f>SUM(D7:D12)</f>
        <v>5652.33355</v>
      </c>
      <c r="E14" s="237">
        <f>SUM(E7:E12)</f>
        <v>1700.1157400000002</v>
      </c>
      <c r="F14" s="237">
        <f>(E14/D14-1)*100</f>
        <v>-69.92187872564597</v>
      </c>
    </row>
    <row r="15" ht="15">
      <c r="F15" s="7"/>
    </row>
    <row r="16" spans="1:6" ht="15">
      <c r="A16" s="128" t="s">
        <v>28</v>
      </c>
      <c r="F16" s="7"/>
    </row>
    <row r="17" spans="1:6" ht="15">
      <c r="A17" s="241" t="s">
        <v>25</v>
      </c>
      <c r="B17" s="240">
        <v>71.46511</v>
      </c>
      <c r="C17" s="240">
        <v>224.19745999999998</v>
      </c>
      <c r="D17" s="240">
        <v>47.039269999999995</v>
      </c>
      <c r="E17" s="240">
        <v>357.72716</v>
      </c>
      <c r="F17" s="7">
        <f>(E17/D17-1)*100</f>
        <v>660.4862065248888</v>
      </c>
    </row>
    <row r="18" spans="1:6" ht="15">
      <c r="A18" s="241" t="s">
        <v>24</v>
      </c>
      <c r="B18" s="240"/>
      <c r="C18" s="240"/>
      <c r="D18" s="240"/>
      <c r="E18" s="240"/>
      <c r="F18" s="7"/>
    </row>
    <row r="19" spans="1:6" ht="15">
      <c r="A19" s="241" t="s">
        <v>23</v>
      </c>
      <c r="B19" s="240">
        <v>336.40972</v>
      </c>
      <c r="C19" s="240"/>
      <c r="D19" s="240">
        <v>1205.40877</v>
      </c>
      <c r="E19" s="240">
        <v>410.85659999999996</v>
      </c>
      <c r="F19" s="7">
        <f>(E19/D19-1)*100</f>
        <v>-65.91557899483344</v>
      </c>
    </row>
    <row r="20" spans="1:6" ht="15">
      <c r="A20" s="241" t="s">
        <v>22</v>
      </c>
      <c r="B20" s="240">
        <v>4858.808770000001</v>
      </c>
      <c r="C20" s="240">
        <v>5275.130500000002</v>
      </c>
      <c r="D20" s="240">
        <v>3537.68549</v>
      </c>
      <c r="E20" s="240">
        <v>4678.65985</v>
      </c>
      <c r="F20" s="7">
        <f>(E20/D20-1)*100</f>
        <v>32.25200101097738</v>
      </c>
    </row>
    <row r="21" spans="1:6" ht="15">
      <c r="A21" s="241" t="s">
        <v>20</v>
      </c>
      <c r="B21" s="240">
        <v>0</v>
      </c>
      <c r="C21" s="240">
        <v>83.35278</v>
      </c>
      <c r="D21" s="240">
        <v>65.59624</v>
      </c>
      <c r="E21" s="240">
        <v>148.33745000000002</v>
      </c>
      <c r="F21" s="7">
        <f>(E21/D21-1)*100</f>
        <v>126.13712310339741</v>
      </c>
    </row>
    <row r="22" spans="2:6" ht="6" customHeight="1">
      <c r="B22" s="239"/>
      <c r="C22" s="239"/>
      <c r="D22" s="239"/>
      <c r="E22" s="239"/>
      <c r="F22" s="7"/>
    </row>
    <row r="23" spans="1:6" ht="15">
      <c r="A23" s="238" t="s">
        <v>117</v>
      </c>
      <c r="B23" s="237">
        <f>SUM(B17:B21)</f>
        <v>5266.6836</v>
      </c>
      <c r="C23" s="237">
        <f>SUM(C17:C21)</f>
        <v>5582.6807400000025</v>
      </c>
      <c r="D23" s="237">
        <f>SUM(D17:D21)</f>
        <v>4855.72977</v>
      </c>
      <c r="E23" s="237">
        <f>SUM(E17:E21)</f>
        <v>5595.5810599999995</v>
      </c>
      <c r="F23" s="237">
        <f>(E23/D23-1)*100</f>
        <v>15.236665239713275</v>
      </c>
    </row>
    <row r="24" spans="1:6" s="123" customFormat="1" ht="15">
      <c r="A24" s="272"/>
      <c r="B24" s="271"/>
      <c r="C24" s="271"/>
      <c r="D24" s="271"/>
      <c r="E24" s="271"/>
      <c r="F24" s="7"/>
    </row>
    <row r="25" ht="15">
      <c r="A25" s="128" t="s">
        <v>45</v>
      </c>
    </row>
    <row r="26" spans="1:6" ht="15">
      <c r="A26" s="236" t="str">
        <f>+A17</f>
        <v>Agrícola 1/</v>
      </c>
      <c r="B26" s="234">
        <f aca="true" t="shared" si="0" ref="B26:E27">+B7-B16</f>
        <v>116.11079000000001</v>
      </c>
      <c r="C26" s="234">
        <f t="shared" si="0"/>
        <v>65.44597</v>
      </c>
      <c r="D26" s="234">
        <f t="shared" si="0"/>
        <v>296.9334</v>
      </c>
      <c r="E26" s="234">
        <f t="shared" si="0"/>
        <v>456.82713</v>
      </c>
      <c r="F26" s="2"/>
    </row>
    <row r="27" spans="1:6" ht="15">
      <c r="A27" s="236" t="str">
        <f>+A18</f>
        <v>Pecuario 2/</v>
      </c>
      <c r="B27" s="234">
        <f t="shared" si="0"/>
        <v>-71.46511</v>
      </c>
      <c r="C27" s="234">
        <f t="shared" si="0"/>
        <v>-224.19745999999998</v>
      </c>
      <c r="D27" s="234">
        <f t="shared" si="0"/>
        <v>-47.039269999999995</v>
      </c>
      <c r="E27" s="234">
        <f t="shared" si="0"/>
        <v>-357.72716</v>
      </c>
      <c r="F27" s="2"/>
    </row>
    <row r="28" spans="1:6" ht="15">
      <c r="A28" s="241" t="s">
        <v>23</v>
      </c>
      <c r="B28" s="234"/>
      <c r="C28" s="234">
        <f>+C9-C18</f>
        <v>0</v>
      </c>
      <c r="D28" s="234"/>
      <c r="E28" s="234"/>
      <c r="F28" s="2"/>
    </row>
    <row r="29" spans="1:6" s="123" customFormat="1" ht="15">
      <c r="A29" s="351" t="str">
        <f>+A20</f>
        <v>Industria alimentaria 4/</v>
      </c>
      <c r="B29" s="234">
        <f>+B10-B19</f>
        <v>-336.40972</v>
      </c>
      <c r="C29" s="234">
        <f>+C10-C19</f>
        <v>0.8667</v>
      </c>
      <c r="D29" s="234">
        <f>+D10-D19</f>
        <v>-1205.40877</v>
      </c>
      <c r="E29" s="234">
        <f>+E10-E19</f>
        <v>-410.85659999999996</v>
      </c>
      <c r="F29" s="261"/>
    </row>
    <row r="30" spans="1:6" s="123" customFormat="1" ht="15">
      <c r="A30" s="352" t="s">
        <v>21</v>
      </c>
      <c r="B30" s="234">
        <f>+B11</f>
        <v>17212.13169</v>
      </c>
      <c r="C30" s="234">
        <f>+C11</f>
        <v>18201.106610000003</v>
      </c>
      <c r="D30" s="234">
        <f>+D11</f>
        <v>5355.40015</v>
      </c>
      <c r="E30" s="234">
        <f>+E11</f>
        <v>1243.28861</v>
      </c>
      <c r="F30" s="261"/>
    </row>
    <row r="31" spans="1:6" s="123" customFormat="1" ht="15">
      <c r="A31" s="351" t="str">
        <f>+A21</f>
        <v>Industria química, maquinaria y equipos 6/</v>
      </c>
      <c r="B31" s="234">
        <f>+B12-B21</f>
        <v>0</v>
      </c>
      <c r="C31" s="234"/>
      <c r="D31" s="234">
        <f>+D12-D21</f>
        <v>-65.59624</v>
      </c>
      <c r="E31" s="234">
        <f>+E12-E21</f>
        <v>-148.33745000000002</v>
      </c>
      <c r="F31" s="261"/>
    </row>
    <row r="32" spans="1:6" ht="7.5" customHeight="1">
      <c r="A32" s="235"/>
      <c r="B32" s="234"/>
      <c r="C32" s="234"/>
      <c r="D32" s="234"/>
      <c r="E32" s="234"/>
      <c r="F32" s="2"/>
    </row>
    <row r="33" spans="1:6" ht="15">
      <c r="A33" s="233" t="str">
        <f>+A23</f>
        <v>Total</v>
      </c>
      <c r="B33" s="232">
        <f>+B14-B23</f>
        <v>12136.558879999997</v>
      </c>
      <c r="C33" s="232">
        <f>+C14-C23</f>
        <v>12684.738539999998</v>
      </c>
      <c r="D33" s="232">
        <f>+D14-D23</f>
        <v>796.6037800000004</v>
      </c>
      <c r="E33" s="232">
        <f>+E14-E23</f>
        <v>-3895.4653199999993</v>
      </c>
      <c r="F33" s="270"/>
    </row>
    <row r="34" ht="15">
      <c r="A34" s="120" t="s">
        <v>19</v>
      </c>
    </row>
    <row r="35" ht="15">
      <c r="A35" s="120" t="s">
        <v>448</v>
      </c>
    </row>
    <row r="36" ht="15">
      <c r="A36" s="120" t="s">
        <v>17</v>
      </c>
    </row>
    <row r="37" s="123" customFormat="1" ht="15">
      <c r="A37" s="120" t="s">
        <v>16</v>
      </c>
    </row>
    <row r="38" s="123" customFormat="1" ht="15">
      <c r="A38" s="4" t="s">
        <v>15</v>
      </c>
    </row>
    <row r="39" s="123" customFormat="1" ht="15">
      <c r="A39" s="123" t="s">
        <v>14</v>
      </c>
    </row>
    <row r="40" ht="15">
      <c r="A40" s="212" t="s">
        <v>0</v>
      </c>
    </row>
  </sheetData>
  <sheetProtection/>
  <mergeCells count="3">
    <mergeCell ref="A3:F3"/>
    <mergeCell ref="A2:F2"/>
    <mergeCell ref="A4:F4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28"/>
  <sheetViews>
    <sheetView showGridLines="0" zoomScalePageLayoutView="0" workbookViewId="0" topLeftCell="A1">
      <selection activeCell="G25" sqref="G25"/>
    </sheetView>
  </sheetViews>
  <sheetFormatPr defaultColWidth="11.00390625" defaultRowHeight="12.75"/>
  <cols>
    <col min="1" max="1" width="17.375" style="1" customWidth="1"/>
    <col min="2" max="2" width="37.625" style="1" customWidth="1"/>
    <col min="3" max="6" width="12.00390625" style="1" customWidth="1"/>
    <col min="7" max="7" width="12.375" style="1" customWidth="1"/>
    <col min="8" max="8" width="14.125" style="1" customWidth="1"/>
    <col min="9" max="16384" width="11.00390625" style="48" customWidth="1"/>
  </cols>
  <sheetData>
    <row r="2" spans="1:8" ht="12.75" customHeight="1">
      <c r="A2" s="373" t="s">
        <v>161</v>
      </c>
      <c r="B2" s="373"/>
      <c r="C2" s="373"/>
      <c r="D2" s="373"/>
      <c r="E2" s="373"/>
      <c r="F2" s="373"/>
      <c r="G2" s="373"/>
      <c r="H2" s="373"/>
    </row>
    <row r="3" spans="1:8" ht="12.75" customHeight="1">
      <c r="A3" s="373" t="s">
        <v>160</v>
      </c>
      <c r="B3" s="373"/>
      <c r="C3" s="373"/>
      <c r="D3" s="373"/>
      <c r="E3" s="373"/>
      <c r="F3" s="373"/>
      <c r="G3" s="373"/>
      <c r="H3" s="373"/>
    </row>
    <row r="4" spans="1:8" ht="12.75" customHeight="1">
      <c r="A4" s="373" t="s">
        <v>8</v>
      </c>
      <c r="B4" s="373"/>
      <c r="C4" s="373"/>
      <c r="D4" s="373"/>
      <c r="E4" s="373"/>
      <c r="F4" s="373"/>
      <c r="G4" s="373"/>
      <c r="H4" s="373"/>
    </row>
    <row r="5" spans="1:8" ht="12.75" customHeight="1">
      <c r="A5" s="375" t="s">
        <v>159</v>
      </c>
      <c r="B5" s="380" t="s">
        <v>158</v>
      </c>
      <c r="C5" s="378">
        <v>2013</v>
      </c>
      <c r="D5" s="378">
        <v>2014</v>
      </c>
      <c r="E5" s="378">
        <v>2015</v>
      </c>
      <c r="F5" s="378">
        <v>2016</v>
      </c>
      <c r="G5" s="375" t="s">
        <v>7</v>
      </c>
      <c r="H5" s="379" t="s">
        <v>157</v>
      </c>
    </row>
    <row r="6" spans="1:8" ht="22.5" customHeight="1">
      <c r="A6" s="375"/>
      <c r="B6" s="380"/>
      <c r="C6" s="378"/>
      <c r="D6" s="378"/>
      <c r="E6" s="378"/>
      <c r="F6" s="378"/>
      <c r="G6" s="375"/>
      <c r="H6" s="379"/>
    </row>
    <row r="7" spans="1:8" s="60" customFormat="1" ht="15" customHeight="1">
      <c r="A7" s="59" t="s">
        <v>156</v>
      </c>
      <c r="B7" s="59" t="s">
        <v>155</v>
      </c>
      <c r="C7" s="56">
        <v>828072.3177900005</v>
      </c>
      <c r="D7" s="56">
        <v>904166.5734799997</v>
      </c>
      <c r="E7" s="56">
        <v>829314.1271100013</v>
      </c>
      <c r="F7" s="56">
        <v>994038.5790999996</v>
      </c>
      <c r="G7" s="55">
        <f aca="true" t="shared" si="0" ref="G7:G26">(F7/E7-1)*100</f>
        <v>19.862733143595545</v>
      </c>
      <c r="H7" s="55">
        <f aca="true" t="shared" si="1" ref="H7:H27">(F7/$F$27)*100</f>
        <v>21.288140616095237</v>
      </c>
    </row>
    <row r="8" spans="1:8" s="58" customFormat="1" ht="15" customHeight="1">
      <c r="A8" s="59" t="s">
        <v>154</v>
      </c>
      <c r="B8" s="59" t="s">
        <v>153</v>
      </c>
      <c r="C8" s="56">
        <v>823238.4840400001</v>
      </c>
      <c r="D8" s="56">
        <v>886039.2981199991</v>
      </c>
      <c r="E8" s="56">
        <v>822336.3335900002</v>
      </c>
      <c r="F8" s="56">
        <v>901256.9227599999</v>
      </c>
      <c r="G8" s="55">
        <f t="shared" si="0"/>
        <v>9.597118106829017</v>
      </c>
      <c r="H8" s="55">
        <f t="shared" si="1"/>
        <v>19.301146360250122</v>
      </c>
    </row>
    <row r="9" spans="1:8" s="58" customFormat="1" ht="36.75" customHeight="1">
      <c r="A9" s="59" t="s">
        <v>152</v>
      </c>
      <c r="B9" s="59" t="s">
        <v>151</v>
      </c>
      <c r="C9" s="56">
        <v>273242.24242000014</v>
      </c>
      <c r="D9" s="56">
        <v>295265.43034</v>
      </c>
      <c r="E9" s="56">
        <v>311162.3568700003</v>
      </c>
      <c r="F9" s="56">
        <v>274221.73967000004</v>
      </c>
      <c r="G9" s="55">
        <f t="shared" si="0"/>
        <v>-11.871814306713713</v>
      </c>
      <c r="H9" s="55">
        <f t="shared" si="1"/>
        <v>5.872680474203161</v>
      </c>
    </row>
    <row r="10" spans="1:8" s="58" customFormat="1" ht="15" customHeight="1">
      <c r="A10" s="59" t="s">
        <v>109</v>
      </c>
      <c r="B10" s="59" t="s">
        <v>149</v>
      </c>
      <c r="C10" s="56">
        <v>302043.4482100001</v>
      </c>
      <c r="D10" s="56">
        <v>277327.26225</v>
      </c>
      <c r="E10" s="56">
        <v>306695.2183099995</v>
      </c>
      <c r="F10" s="56">
        <v>307873.17732</v>
      </c>
      <c r="G10" s="55">
        <f t="shared" si="0"/>
        <v>0.38408130928531126</v>
      </c>
      <c r="H10" s="55">
        <f t="shared" si="1"/>
        <v>6.593353244545301</v>
      </c>
    </row>
    <row r="11" spans="1:8" s="58" customFormat="1" ht="15" customHeight="1">
      <c r="A11" s="59" t="s">
        <v>148</v>
      </c>
      <c r="B11" s="59" t="s">
        <v>147</v>
      </c>
      <c r="C11" s="56">
        <v>106977.52423000007</v>
      </c>
      <c r="D11" s="56">
        <v>100316.30395000002</v>
      </c>
      <c r="E11" s="56">
        <v>145281.25883000006</v>
      </c>
      <c r="F11" s="56">
        <v>200503.00529999993</v>
      </c>
      <c r="G11" s="55">
        <f t="shared" si="0"/>
        <v>38.010234021042756</v>
      </c>
      <c r="H11" s="55">
        <f t="shared" si="1"/>
        <v>4.293934119378575</v>
      </c>
    </row>
    <row r="12" spans="1:8" s="58" customFormat="1" ht="15" customHeight="1">
      <c r="A12" s="59">
        <v>17011</v>
      </c>
      <c r="B12" s="59" t="s">
        <v>146</v>
      </c>
      <c r="C12" s="56">
        <v>90773.45721999997</v>
      </c>
      <c r="D12" s="56">
        <v>65899.83923</v>
      </c>
      <c r="E12" s="56">
        <v>98392.9206</v>
      </c>
      <c r="F12" s="56">
        <v>63684.00993</v>
      </c>
      <c r="G12" s="55">
        <f t="shared" si="0"/>
        <v>-35.27582112447224</v>
      </c>
      <c r="H12" s="55">
        <f t="shared" si="1"/>
        <v>1.363844610149946</v>
      </c>
    </row>
    <row r="13" spans="1:8" s="58" customFormat="1" ht="15" customHeight="1">
      <c r="A13" s="59" t="s">
        <v>142</v>
      </c>
      <c r="B13" s="59" t="s">
        <v>145</v>
      </c>
      <c r="C13" s="56">
        <v>88916.97951999994</v>
      </c>
      <c r="D13" s="56">
        <v>88676.08886999999</v>
      </c>
      <c r="E13" s="56">
        <v>95411.39345000006</v>
      </c>
      <c r="F13" s="56">
        <v>101604.75609000001</v>
      </c>
      <c r="G13" s="55">
        <f t="shared" si="0"/>
        <v>6.491219146951832</v>
      </c>
      <c r="H13" s="55">
        <f t="shared" si="1"/>
        <v>2.1759480772530306</v>
      </c>
    </row>
    <row r="14" spans="1:8" s="58" customFormat="1" ht="15" customHeight="1">
      <c r="A14" s="59" t="s">
        <v>144</v>
      </c>
      <c r="B14" s="59" t="s">
        <v>143</v>
      </c>
      <c r="C14" s="56">
        <v>105200.00080000001</v>
      </c>
      <c r="D14" s="56">
        <v>93699.26044000001</v>
      </c>
      <c r="E14" s="56">
        <v>78850.53108000002</v>
      </c>
      <c r="F14" s="56">
        <v>68440.05404999998</v>
      </c>
      <c r="G14" s="55">
        <f t="shared" si="0"/>
        <v>-13.202798874541244</v>
      </c>
      <c r="H14" s="55">
        <f t="shared" si="1"/>
        <v>1.4656991438991105</v>
      </c>
    </row>
    <row r="15" spans="1:8" s="58" customFormat="1" ht="15" customHeight="1">
      <c r="A15" s="59" t="s">
        <v>141</v>
      </c>
      <c r="B15" s="59" t="s">
        <v>140</v>
      </c>
      <c r="C15" s="56">
        <v>53704.86249000002</v>
      </c>
      <c r="D15" s="56">
        <v>74058.02647999999</v>
      </c>
      <c r="E15" s="56">
        <v>78566.88716000004</v>
      </c>
      <c r="F15" s="56">
        <v>62097.78069</v>
      </c>
      <c r="G15" s="55">
        <f t="shared" si="0"/>
        <v>-20.961892554634375</v>
      </c>
      <c r="H15" s="55">
        <f t="shared" si="1"/>
        <v>1.3298742272890964</v>
      </c>
    </row>
    <row r="16" spans="1:8" s="58" customFormat="1" ht="15" customHeight="1">
      <c r="A16" s="59" t="s">
        <v>108</v>
      </c>
      <c r="B16" s="59" t="s">
        <v>139</v>
      </c>
      <c r="C16" s="56">
        <v>109996.30749</v>
      </c>
      <c r="D16" s="56">
        <v>97416.53090000001</v>
      </c>
      <c r="E16" s="56">
        <v>77508.74392999998</v>
      </c>
      <c r="F16" s="56">
        <v>77311.90602</v>
      </c>
      <c r="G16" s="55">
        <f t="shared" si="0"/>
        <v>-0.2539557474673493</v>
      </c>
      <c r="H16" s="55">
        <f t="shared" si="1"/>
        <v>1.6556970335519852</v>
      </c>
    </row>
    <row r="17" spans="1:8" s="60" customFormat="1" ht="15" customHeight="1">
      <c r="A17" s="59" t="s">
        <v>137</v>
      </c>
      <c r="B17" s="59" t="s">
        <v>138</v>
      </c>
      <c r="C17" s="56">
        <v>71809.76790000005</v>
      </c>
      <c r="D17" s="56">
        <v>72947.32052999991</v>
      </c>
      <c r="E17" s="56">
        <v>77165.03632</v>
      </c>
      <c r="F17" s="56">
        <v>78955.33977000002</v>
      </c>
      <c r="G17" s="55">
        <f t="shared" si="0"/>
        <v>2.3200966854673766</v>
      </c>
      <c r="H17" s="55">
        <f t="shared" si="1"/>
        <v>1.6908924972883252</v>
      </c>
    </row>
    <row r="18" spans="1:8" s="58" customFormat="1" ht="15" customHeight="1">
      <c r="A18" s="59" t="s">
        <v>136</v>
      </c>
      <c r="B18" s="59" t="s">
        <v>135</v>
      </c>
      <c r="C18" s="56">
        <v>65488.324939999984</v>
      </c>
      <c r="D18" s="56">
        <v>70383.8111</v>
      </c>
      <c r="E18" s="56">
        <v>71332.02968000002</v>
      </c>
      <c r="F18" s="56">
        <v>78308.95758000002</v>
      </c>
      <c r="G18" s="55">
        <f t="shared" si="0"/>
        <v>9.780918798047566</v>
      </c>
      <c r="H18" s="55">
        <f t="shared" si="1"/>
        <v>1.6770496995923665</v>
      </c>
    </row>
    <row r="19" spans="1:8" s="58" customFormat="1" ht="15" customHeight="1">
      <c r="A19" s="59" t="s">
        <v>131</v>
      </c>
      <c r="B19" s="59" t="s">
        <v>134</v>
      </c>
      <c r="C19" s="56">
        <v>78773.22641000002</v>
      </c>
      <c r="D19" s="56">
        <v>72417.7508</v>
      </c>
      <c r="E19" s="56">
        <v>71250.90128000005</v>
      </c>
      <c r="F19" s="56">
        <v>63267.01391999999</v>
      </c>
      <c r="G19" s="55">
        <f t="shared" si="0"/>
        <v>-11.205314201746264</v>
      </c>
      <c r="H19" s="55">
        <f t="shared" si="1"/>
        <v>1.3549143031338258</v>
      </c>
    </row>
    <row r="20" spans="1:8" s="58" customFormat="1" ht="15" customHeight="1">
      <c r="A20" s="59" t="s">
        <v>133</v>
      </c>
      <c r="B20" s="59" t="s">
        <v>132</v>
      </c>
      <c r="C20" s="56">
        <v>61249.06779000001</v>
      </c>
      <c r="D20" s="56">
        <v>72323.56402</v>
      </c>
      <c r="E20" s="56">
        <v>68655.03070999998</v>
      </c>
      <c r="F20" s="56">
        <v>65865.54705000002</v>
      </c>
      <c r="G20" s="55">
        <f t="shared" si="0"/>
        <v>-4.0630433504323715</v>
      </c>
      <c r="H20" s="55">
        <f t="shared" si="1"/>
        <v>1.4105639930252458</v>
      </c>
    </row>
    <row r="21" spans="1:8" s="58" customFormat="1" ht="15" customHeight="1">
      <c r="A21" s="59" t="s">
        <v>114</v>
      </c>
      <c r="B21" s="59" t="s">
        <v>130</v>
      </c>
      <c r="C21" s="56">
        <v>72271.76432999992</v>
      </c>
      <c r="D21" s="56">
        <v>52347.78839000004</v>
      </c>
      <c r="E21" s="56">
        <v>40348.932860000015</v>
      </c>
      <c r="F21" s="56">
        <v>32412.549629999994</v>
      </c>
      <c r="G21" s="55">
        <f t="shared" si="0"/>
        <v>-19.66937578631174</v>
      </c>
      <c r="H21" s="55">
        <f t="shared" si="1"/>
        <v>0.6941409808000939</v>
      </c>
    </row>
    <row r="22" spans="1:8" s="58" customFormat="1" ht="15" customHeight="1">
      <c r="A22" s="59" t="s">
        <v>116</v>
      </c>
      <c r="B22" s="59" t="s">
        <v>128</v>
      </c>
      <c r="C22" s="56">
        <v>40625.75856</v>
      </c>
      <c r="D22" s="56">
        <v>41369.83603999999</v>
      </c>
      <c r="E22" s="56">
        <v>39493.76425999995</v>
      </c>
      <c r="F22" s="56">
        <v>37049.444400000015</v>
      </c>
      <c r="G22" s="55">
        <f t="shared" si="0"/>
        <v>-6.189128602450267</v>
      </c>
      <c r="H22" s="55">
        <f t="shared" si="1"/>
        <v>0.7934438347951265</v>
      </c>
    </row>
    <row r="23" spans="1:8" s="58" customFormat="1" ht="15" customHeight="1">
      <c r="A23" s="59" t="s">
        <v>126</v>
      </c>
      <c r="B23" s="59" t="s">
        <v>125</v>
      </c>
      <c r="C23" s="56">
        <v>22371.77371</v>
      </c>
      <c r="D23" s="56">
        <v>35172.24869</v>
      </c>
      <c r="E23" s="56">
        <v>38799.93096999998</v>
      </c>
      <c r="F23" s="56">
        <v>32266.536830000005</v>
      </c>
      <c r="G23" s="55">
        <f t="shared" si="0"/>
        <v>-16.83867464880693</v>
      </c>
      <c r="H23" s="55">
        <f t="shared" si="1"/>
        <v>0.6910139985244524</v>
      </c>
    </row>
    <row r="24" spans="1:8" s="60" customFormat="1" ht="15" customHeight="1">
      <c r="A24" s="59" t="s">
        <v>123</v>
      </c>
      <c r="B24" s="59" t="s">
        <v>122</v>
      </c>
      <c r="C24" s="56">
        <v>69690.03065</v>
      </c>
      <c r="D24" s="56">
        <v>51417.215379999994</v>
      </c>
      <c r="E24" s="56">
        <v>36873.84751000001</v>
      </c>
      <c r="F24" s="56">
        <v>75542.09311999999</v>
      </c>
      <c r="G24" s="55">
        <f t="shared" si="0"/>
        <v>104.86631643067174</v>
      </c>
      <c r="H24" s="55">
        <f t="shared" si="1"/>
        <v>1.617795058043659</v>
      </c>
    </row>
    <row r="25" spans="1:8" s="58" customFormat="1" ht="15" customHeight="1">
      <c r="A25" s="59">
        <v>2207</v>
      </c>
      <c r="B25" s="59" t="s">
        <v>120</v>
      </c>
      <c r="C25" s="56">
        <v>60465.280479999994</v>
      </c>
      <c r="D25" s="56">
        <v>25729.24548</v>
      </c>
      <c r="E25" s="56">
        <v>15132.81618</v>
      </c>
      <c r="F25" s="56">
        <v>8592.69558</v>
      </c>
      <c r="G25" s="55">
        <f t="shared" si="0"/>
        <v>-43.21813284591157</v>
      </c>
      <c r="H25" s="55">
        <f t="shared" si="1"/>
        <v>0.1840195296483942</v>
      </c>
    </row>
    <row r="26" spans="2:8" ht="14.25" customHeight="1">
      <c r="B26" s="57" t="s">
        <v>46</v>
      </c>
      <c r="C26" s="56">
        <v>1056740.5119100013</v>
      </c>
      <c r="D26" s="56">
        <v>1132194.1848799917</v>
      </c>
      <c r="E26" s="56">
        <v>1094991.6461500037</v>
      </c>
      <c r="F26" s="56">
        <v>1146155.5288500092</v>
      </c>
      <c r="G26" s="55">
        <f t="shared" si="0"/>
        <v>4.672536350382028</v>
      </c>
      <c r="H26" s="54">
        <f t="shared" si="1"/>
        <v>24.545848198532966</v>
      </c>
    </row>
    <row r="27" spans="1:8" s="50" customFormat="1" ht="14.25" customHeight="1">
      <c r="A27" s="53"/>
      <c r="B27" s="53" t="s">
        <v>117</v>
      </c>
      <c r="C27" s="52">
        <f>SUM(C7:C26)</f>
        <v>4381651.1308900025</v>
      </c>
      <c r="D27" s="52">
        <f>SUM(D7:D26)</f>
        <v>4509167.57936999</v>
      </c>
      <c r="E27" s="52">
        <f>SUM(E7:E26)</f>
        <v>4397563.706850005</v>
      </c>
      <c r="F27" s="52">
        <f>SUM(F7:F26)</f>
        <v>4669447.637660008</v>
      </c>
      <c r="G27" s="51">
        <f>(F27/E27-1)*100</f>
        <v>6.182603571757106</v>
      </c>
      <c r="H27" s="51">
        <f t="shared" si="1"/>
        <v>100</v>
      </c>
    </row>
    <row r="28" spans="1:6" ht="15">
      <c r="A28" s="4" t="s">
        <v>0</v>
      </c>
      <c r="C28" s="3"/>
      <c r="D28" s="3"/>
      <c r="E28" s="3"/>
      <c r="F28" s="3"/>
    </row>
  </sheetData>
  <sheetProtection/>
  <mergeCells count="11">
    <mergeCell ref="F5:F6"/>
    <mergeCell ref="A2:H2"/>
    <mergeCell ref="A3:H3"/>
    <mergeCell ref="A4:H4"/>
    <mergeCell ref="H5:H6"/>
    <mergeCell ref="A5:A6"/>
    <mergeCell ref="B5:B6"/>
    <mergeCell ref="G5:G6"/>
    <mergeCell ref="C5:C6"/>
    <mergeCell ref="D5:D6"/>
    <mergeCell ref="E5:E6"/>
  </mergeCells>
  <printOptions/>
  <pageMargins left="0.33" right="0.24" top="1.8" bottom="1" header="0" footer="0"/>
  <pageSetup horizontalDpi="360" verticalDpi="360" orientation="landscape" scale="80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2:F41"/>
  <sheetViews>
    <sheetView showGridLines="0" zoomScalePageLayoutView="0" workbookViewId="0" topLeftCell="A1">
      <selection activeCell="A10" sqref="A10"/>
    </sheetView>
  </sheetViews>
  <sheetFormatPr defaultColWidth="11.00390625" defaultRowHeight="12.75"/>
  <cols>
    <col min="1" max="1" width="43.75390625" style="120" customWidth="1"/>
    <col min="2" max="5" width="10.25390625" style="120" customWidth="1"/>
    <col min="6" max="6" width="11.50390625" style="120" bestFit="1" customWidth="1"/>
    <col min="7" max="16384" width="11.00390625" style="29" customWidth="1"/>
  </cols>
  <sheetData>
    <row r="2" spans="1:6" ht="15">
      <c r="A2" s="408" t="s">
        <v>527</v>
      </c>
      <c r="B2" s="408"/>
      <c r="C2" s="408"/>
      <c r="D2" s="408"/>
      <c r="E2" s="408"/>
      <c r="F2" s="408"/>
    </row>
    <row r="3" spans="1:6" ht="15">
      <c r="A3" s="408" t="s">
        <v>526</v>
      </c>
      <c r="B3" s="408"/>
      <c r="C3" s="408"/>
      <c r="D3" s="408"/>
      <c r="E3" s="408"/>
      <c r="F3" s="408"/>
    </row>
    <row r="4" spans="1:6" ht="15">
      <c r="A4" s="390" t="s">
        <v>8</v>
      </c>
      <c r="B4" s="390"/>
      <c r="C4" s="390"/>
      <c r="D4" s="390"/>
      <c r="E4" s="390"/>
      <c r="F4" s="390"/>
    </row>
    <row r="5" spans="1:6" ht="30">
      <c r="A5" s="299" t="s">
        <v>30</v>
      </c>
      <c r="B5" s="298">
        <v>2013</v>
      </c>
      <c r="C5" s="298">
        <v>2014</v>
      </c>
      <c r="D5" s="298">
        <v>2015</v>
      </c>
      <c r="E5" s="298">
        <v>2016</v>
      </c>
      <c r="F5" s="35" t="s">
        <v>7</v>
      </c>
    </row>
    <row r="6" spans="1:5" ht="15">
      <c r="A6" s="128" t="s">
        <v>29</v>
      </c>
      <c r="B6" s="307"/>
      <c r="C6" s="307"/>
      <c r="D6" s="307"/>
      <c r="E6" s="307"/>
    </row>
    <row r="7" spans="1:6" ht="15">
      <c r="A7" s="241" t="s">
        <v>25</v>
      </c>
      <c r="B7" s="7">
        <v>455.09305000000006</v>
      </c>
      <c r="C7" s="7">
        <v>597.65619</v>
      </c>
      <c r="D7" s="7">
        <v>115.64805</v>
      </c>
      <c r="E7" s="7">
        <v>132.11226000000002</v>
      </c>
      <c r="F7" s="7">
        <f>(E7/D7-1)*100</f>
        <v>14.23647869549034</v>
      </c>
    </row>
    <row r="8" spans="1:6" ht="15">
      <c r="A8" s="241" t="s">
        <v>24</v>
      </c>
      <c r="B8" s="7">
        <v>0.385</v>
      </c>
      <c r="C8" s="7">
        <v>1.925</v>
      </c>
      <c r="D8" s="7">
        <v>0.365</v>
      </c>
      <c r="E8" s="7">
        <v>0.07</v>
      </c>
      <c r="F8" s="7">
        <f>(E8/D8-1)*100</f>
        <v>-80.82191780821918</v>
      </c>
    </row>
    <row r="9" spans="1:6" ht="15">
      <c r="A9" s="241" t="s">
        <v>23</v>
      </c>
      <c r="B9" s="7"/>
      <c r="C9" s="7"/>
      <c r="D9" s="7"/>
      <c r="E9" s="7"/>
      <c r="F9" s="7"/>
    </row>
    <row r="10" spans="1:6" ht="15">
      <c r="A10" s="241" t="s">
        <v>22</v>
      </c>
      <c r="B10" s="7">
        <v>4500.65342</v>
      </c>
      <c r="C10" s="7">
        <v>3657.1981299999993</v>
      </c>
      <c r="D10" s="7">
        <v>2894.2670700000003</v>
      </c>
      <c r="E10" s="7">
        <v>2567.1642800000004</v>
      </c>
      <c r="F10" s="7">
        <f>(E10/D10-1)*100</f>
        <v>-11.301748666891331</v>
      </c>
    </row>
    <row r="11" spans="1:6" ht="15">
      <c r="A11" s="241" t="s">
        <v>21</v>
      </c>
      <c r="B11" s="7"/>
      <c r="C11" s="7"/>
      <c r="D11" s="7"/>
      <c r="E11" s="7"/>
      <c r="F11" s="7"/>
    </row>
    <row r="12" spans="1:6" ht="15">
      <c r="A12" s="241" t="s">
        <v>20</v>
      </c>
      <c r="B12" s="7">
        <v>378.07534000000004</v>
      </c>
      <c r="C12" s="7">
        <v>374.33926999999994</v>
      </c>
      <c r="D12" s="7">
        <v>356.9083</v>
      </c>
      <c r="E12" s="7">
        <v>100.80488000000001</v>
      </c>
      <c r="F12" s="7">
        <f>(E12/D12-1)*100</f>
        <v>-71.75608412581047</v>
      </c>
    </row>
    <row r="13" spans="2:6" ht="15">
      <c r="B13" s="355"/>
      <c r="C13" s="355"/>
      <c r="D13" s="355"/>
      <c r="E13" s="355"/>
      <c r="F13" s="7"/>
    </row>
    <row r="14" spans="1:6" ht="15">
      <c r="A14" s="238" t="s">
        <v>449</v>
      </c>
      <c r="B14" s="354">
        <f>SUM(B7:B12)</f>
        <v>5334.20681</v>
      </c>
      <c r="C14" s="354">
        <f>SUM(C7:C12)</f>
        <v>4631.11859</v>
      </c>
      <c r="D14" s="354">
        <f>SUM(D7:D12)</f>
        <v>3367.1884200000004</v>
      </c>
      <c r="E14" s="354">
        <f>SUM(E7:E12)</f>
        <v>2800.1514200000006</v>
      </c>
      <c r="F14" s="237">
        <f>(E14/D14-1)*100</f>
        <v>-16.840073357106633</v>
      </c>
    </row>
    <row r="15" ht="15">
      <c r="F15" s="353"/>
    </row>
    <row r="16" spans="1:6" ht="15">
      <c r="A16" s="128" t="s">
        <v>28</v>
      </c>
      <c r="F16" s="7"/>
    </row>
    <row r="17" spans="1:6" ht="15">
      <c r="A17" s="241" t="s">
        <v>25</v>
      </c>
      <c r="B17" s="7">
        <v>5649.443889999996</v>
      </c>
      <c r="C17" s="7">
        <v>9459.741350000002</v>
      </c>
      <c r="D17" s="7">
        <v>11802.092939999995</v>
      </c>
      <c r="E17" s="7">
        <v>18827.142779999987</v>
      </c>
      <c r="F17" s="7">
        <f>(E17/D17-1)*100</f>
        <v>59.52376307926275</v>
      </c>
    </row>
    <row r="18" spans="1:6" ht="15">
      <c r="A18" s="241" t="s">
        <v>24</v>
      </c>
      <c r="B18" s="7">
        <v>3.02683</v>
      </c>
      <c r="C18" s="7">
        <v>0.85248</v>
      </c>
      <c r="D18" s="7">
        <v>2.6202500000000004</v>
      </c>
      <c r="E18" s="7">
        <v>1.03868</v>
      </c>
      <c r="F18" s="7">
        <f>(E18/D18-1)*100</f>
        <v>-60.35950768056484</v>
      </c>
    </row>
    <row r="19" spans="1:6" ht="15">
      <c r="A19" s="241" t="s">
        <v>23</v>
      </c>
      <c r="B19" s="7">
        <v>973.07412</v>
      </c>
      <c r="C19" s="7">
        <v>611.3203100000001</v>
      </c>
      <c r="D19" s="7">
        <v>1047.8443100000002</v>
      </c>
      <c r="E19" s="7">
        <v>737.0912099999998</v>
      </c>
      <c r="F19" s="7">
        <f>(E19/D19-1)*100</f>
        <v>-29.656419091496556</v>
      </c>
    </row>
    <row r="20" spans="1:6" ht="15">
      <c r="A20" s="241" t="s">
        <v>22</v>
      </c>
      <c r="B20" s="7">
        <v>5347.65715</v>
      </c>
      <c r="C20" s="7">
        <v>7974.66083</v>
      </c>
      <c r="D20" s="7">
        <v>5862.737280000001</v>
      </c>
      <c r="E20" s="7">
        <v>7614.002909999995</v>
      </c>
      <c r="F20" s="7">
        <f>(E20/D20-1)*100</f>
        <v>29.871125830151367</v>
      </c>
    </row>
    <row r="21" spans="1:6" ht="15">
      <c r="A21" s="241" t="s">
        <v>21</v>
      </c>
      <c r="B21" s="7"/>
      <c r="C21" s="7"/>
      <c r="D21" s="7"/>
      <c r="E21" s="7"/>
      <c r="F21" s="7"/>
    </row>
    <row r="22" spans="1:6" ht="15">
      <c r="A22" s="241" t="s">
        <v>20</v>
      </c>
      <c r="B22" s="7">
        <v>280.9955</v>
      </c>
      <c r="C22" s="7">
        <v>69.40906000000001</v>
      </c>
      <c r="D22" s="7">
        <v>494.47934999999995</v>
      </c>
      <c r="E22" s="7">
        <v>263.54619</v>
      </c>
      <c r="F22" s="7">
        <f>(E22/D22-1)*100</f>
        <v>-46.70228594985816</v>
      </c>
    </row>
    <row r="23" spans="2:6" ht="15">
      <c r="B23" s="157"/>
      <c r="C23" s="157"/>
      <c r="D23" s="157"/>
      <c r="E23" s="157"/>
      <c r="F23" s="7"/>
    </row>
    <row r="24" spans="1:6" ht="15">
      <c r="A24" s="238" t="s">
        <v>117</v>
      </c>
      <c r="B24" s="354">
        <f>SUM(B17:B22)</f>
        <v>12254.197489999995</v>
      </c>
      <c r="C24" s="354">
        <f>SUM(C17:C22)</f>
        <v>18115.984030000003</v>
      </c>
      <c r="D24" s="354">
        <f>SUM(D17:D22)</f>
        <v>19209.774129999998</v>
      </c>
      <c r="E24" s="354">
        <f>SUM(E17:E22)</f>
        <v>27442.821769999984</v>
      </c>
      <c r="F24" s="237">
        <f>(E24/D24-1)*100</f>
        <v>42.85863844251243</v>
      </c>
    </row>
    <row r="25" spans="1:6" ht="15">
      <c r="A25" s="272"/>
      <c r="B25" s="271"/>
      <c r="C25" s="271"/>
      <c r="D25" s="271"/>
      <c r="E25" s="271"/>
      <c r="F25" s="353"/>
    </row>
    <row r="26" spans="1:6" ht="15">
      <c r="A26" s="128" t="s">
        <v>45</v>
      </c>
      <c r="F26" s="353"/>
    </row>
    <row r="27" spans="1:6" ht="15">
      <c r="A27" s="236" t="str">
        <f>+A17</f>
        <v>Agrícola 1/</v>
      </c>
      <c r="B27" s="7">
        <f aca="true" t="shared" si="0" ref="B27:E30">+B7-B17</f>
        <v>-5194.3508399999955</v>
      </c>
      <c r="C27" s="7">
        <f t="shared" si="0"/>
        <v>-8862.085160000002</v>
      </c>
      <c r="D27" s="7">
        <f t="shared" si="0"/>
        <v>-11686.444889999995</v>
      </c>
      <c r="E27" s="7">
        <f t="shared" si="0"/>
        <v>-18695.030519999986</v>
      </c>
      <c r="F27" s="2"/>
    </row>
    <row r="28" spans="1:6" ht="15">
      <c r="A28" s="236" t="str">
        <f>+A18</f>
        <v>Pecuario 2/</v>
      </c>
      <c r="B28" s="7">
        <f t="shared" si="0"/>
        <v>-2.6418299999999997</v>
      </c>
      <c r="C28" s="7">
        <f t="shared" si="0"/>
        <v>1.07252</v>
      </c>
      <c r="D28" s="7">
        <f t="shared" si="0"/>
        <v>-2.25525</v>
      </c>
      <c r="E28" s="7">
        <f t="shared" si="0"/>
        <v>-0.96868</v>
      </c>
      <c r="F28" s="2"/>
    </row>
    <row r="29" spans="1:6" ht="15">
      <c r="A29" s="236" t="str">
        <f>+A19</f>
        <v>Pesca 3/</v>
      </c>
      <c r="B29" s="7">
        <f t="shared" si="0"/>
        <v>-973.07412</v>
      </c>
      <c r="C29" s="7">
        <f t="shared" si="0"/>
        <v>-611.3203100000001</v>
      </c>
      <c r="D29" s="7">
        <f t="shared" si="0"/>
        <v>-1047.8443100000002</v>
      </c>
      <c r="E29" s="7">
        <f t="shared" si="0"/>
        <v>-737.0912099999998</v>
      </c>
      <c r="F29" s="2"/>
    </row>
    <row r="30" spans="1:6" ht="15">
      <c r="A30" s="236" t="str">
        <f>+A20</f>
        <v>Industria alimentaria 4/</v>
      </c>
      <c r="B30" s="7">
        <f t="shared" si="0"/>
        <v>-847.0037300000004</v>
      </c>
      <c r="C30" s="7">
        <f t="shared" si="0"/>
        <v>-4317.4627</v>
      </c>
      <c r="D30" s="7">
        <f t="shared" si="0"/>
        <v>-2968.470210000001</v>
      </c>
      <c r="E30" s="7">
        <f t="shared" si="0"/>
        <v>-5046.838629999995</v>
      </c>
      <c r="F30" s="2"/>
    </row>
    <row r="31" spans="1:6" ht="15">
      <c r="A31" s="241" t="s">
        <v>21</v>
      </c>
      <c r="B31" s="7">
        <f>+B11-B21</f>
        <v>0</v>
      </c>
      <c r="C31" s="7"/>
      <c r="D31" s="7"/>
      <c r="E31" s="7"/>
      <c r="F31" s="2"/>
    </row>
    <row r="32" spans="1:6" ht="15">
      <c r="A32" s="236" t="str">
        <f>+A22</f>
        <v>Industria química, maquinaria y equipos 6/</v>
      </c>
      <c r="B32" s="7">
        <f>+B12-B22</f>
        <v>97.07984000000005</v>
      </c>
      <c r="C32" s="7">
        <f>+C12-C22</f>
        <v>304.93020999999993</v>
      </c>
      <c r="D32" s="7">
        <f>+D12-D22</f>
        <v>-137.57104999999996</v>
      </c>
      <c r="E32" s="7">
        <f>+E12-E22</f>
        <v>-162.74131</v>
      </c>
      <c r="F32" s="2"/>
    </row>
    <row r="33" spans="1:6" ht="15">
      <c r="A33" s="235"/>
      <c r="B33" s="122"/>
      <c r="C33" s="122"/>
      <c r="D33" s="122"/>
      <c r="E33" s="122"/>
      <c r="F33" s="2"/>
    </row>
    <row r="34" spans="1:6" ht="15">
      <c r="A34" s="233" t="str">
        <f>+A24</f>
        <v>Total</v>
      </c>
      <c r="B34" s="231">
        <f>+B14-B24</f>
        <v>-6919.990679999995</v>
      </c>
      <c r="C34" s="231">
        <f>+C14-C24</f>
        <v>-13484.865440000003</v>
      </c>
      <c r="D34" s="231">
        <f>+D14-D24</f>
        <v>-15842.585709999998</v>
      </c>
      <c r="E34" s="231">
        <f>+E14-E24</f>
        <v>-24642.670349999982</v>
      </c>
      <c r="F34" s="270"/>
    </row>
    <row r="35" ht="15">
      <c r="A35" s="120" t="s">
        <v>19</v>
      </c>
    </row>
    <row r="36" ht="15">
      <c r="A36" s="120" t="s">
        <v>448</v>
      </c>
    </row>
    <row r="37" ht="15">
      <c r="A37" s="120" t="s">
        <v>17</v>
      </c>
    </row>
    <row r="38" ht="15">
      <c r="A38" s="120" t="s">
        <v>16</v>
      </c>
    </row>
    <row r="39" spans="1:6" ht="15">
      <c r="A39" s="123" t="s">
        <v>14</v>
      </c>
      <c r="B39" s="123"/>
      <c r="C39" s="123"/>
      <c r="D39" s="123"/>
      <c r="E39" s="123"/>
      <c r="F39" s="123"/>
    </row>
    <row r="40" spans="1:6" ht="15">
      <c r="A40" s="212" t="s">
        <v>0</v>
      </c>
      <c r="B40" s="123"/>
      <c r="C40" s="123"/>
      <c r="D40" s="123"/>
      <c r="E40" s="123"/>
      <c r="F40" s="123"/>
    </row>
    <row r="41" ht="15">
      <c r="A41" s="212"/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selection activeCell="E18" sqref="E18"/>
    </sheetView>
  </sheetViews>
  <sheetFormatPr defaultColWidth="11.00390625" defaultRowHeight="12.75"/>
  <cols>
    <col min="1" max="1" width="29.50390625" style="29" customWidth="1"/>
    <col min="2" max="5" width="13.00390625" style="29" customWidth="1"/>
    <col min="6" max="6" width="11.00390625" style="29" customWidth="1"/>
    <col min="7" max="7" width="12.125" style="29" customWidth="1"/>
    <col min="8" max="16384" width="11.00390625" style="29" customWidth="1"/>
  </cols>
  <sheetData>
    <row r="1" spans="1:7" ht="15">
      <c r="A1" s="390" t="s">
        <v>533</v>
      </c>
      <c r="B1" s="390"/>
      <c r="C1" s="390"/>
      <c r="D1" s="390"/>
      <c r="E1" s="390"/>
      <c r="F1" s="390"/>
      <c r="G1" s="390"/>
    </row>
    <row r="2" spans="1:7" ht="15">
      <c r="A2" s="390" t="s">
        <v>532</v>
      </c>
      <c r="B2" s="390"/>
      <c r="C2" s="390"/>
      <c r="D2" s="390"/>
      <c r="E2" s="390"/>
      <c r="F2" s="390"/>
      <c r="G2" s="390"/>
    </row>
    <row r="3" spans="1:7" ht="15">
      <c r="A3" s="390" t="s">
        <v>8</v>
      </c>
      <c r="B3" s="390"/>
      <c r="C3" s="390"/>
      <c r="D3" s="390"/>
      <c r="E3" s="390"/>
      <c r="F3" s="390"/>
      <c r="G3" s="390"/>
    </row>
    <row r="5" spans="1:7" ht="28.5" customHeight="1">
      <c r="A5" s="299" t="s">
        <v>13</v>
      </c>
      <c r="B5" s="298">
        <v>2013</v>
      </c>
      <c r="C5" s="298">
        <v>2014</v>
      </c>
      <c r="D5" s="298">
        <v>2015</v>
      </c>
      <c r="E5" s="298">
        <v>2016</v>
      </c>
      <c r="F5" s="340" t="s">
        <v>7</v>
      </c>
      <c r="G5" s="340" t="s">
        <v>157</v>
      </c>
    </row>
    <row r="6" spans="1:7" ht="15">
      <c r="A6" s="359" t="s">
        <v>55</v>
      </c>
      <c r="B6" s="250">
        <f>SUM(B7:B19)</f>
        <v>4381651.13089</v>
      </c>
      <c r="C6" s="250">
        <f>SUM(C7:C19)</f>
        <v>4509167.579369995</v>
      </c>
      <c r="D6" s="250">
        <f>SUM(D7:D19)</f>
        <v>4397563.706850004</v>
      </c>
      <c r="E6" s="250">
        <f>SUM(E7:E19)</f>
        <v>4669447.637660001</v>
      </c>
      <c r="F6" s="249">
        <f aca="true" t="shared" si="0" ref="F6:F19">+(E6/D6-1)*100</f>
        <v>6.182603571756973</v>
      </c>
      <c r="G6" s="249">
        <f aca="true" t="shared" si="1" ref="G6:G19">+E6/$E$6*100</f>
        <v>100</v>
      </c>
    </row>
    <row r="7" spans="1:7" ht="15">
      <c r="A7" s="358" t="s">
        <v>188</v>
      </c>
      <c r="B7" s="254">
        <v>170349.69269999993</v>
      </c>
      <c r="C7" s="254">
        <v>180977.8584599998</v>
      </c>
      <c r="D7" s="254">
        <v>154732.37515000004</v>
      </c>
      <c r="E7" s="254">
        <v>143253.16006999993</v>
      </c>
      <c r="F7" s="279">
        <f t="shared" si="0"/>
        <v>-7.418754523009152</v>
      </c>
      <c r="G7" s="279">
        <f t="shared" si="1"/>
        <v>3.0678823532495665</v>
      </c>
    </row>
    <row r="8" spans="1:7" ht="15">
      <c r="A8" s="358" t="s">
        <v>181</v>
      </c>
      <c r="B8" s="254">
        <v>42229.86062999996</v>
      </c>
      <c r="C8" s="254">
        <v>30151.044970000014</v>
      </c>
      <c r="D8" s="254">
        <v>42617.67354999997</v>
      </c>
      <c r="E8" s="254">
        <v>33766.78706000001</v>
      </c>
      <c r="F8" s="279">
        <f t="shared" si="0"/>
        <v>-20.7681127399315</v>
      </c>
      <c r="G8" s="279">
        <f t="shared" si="1"/>
        <v>0.7231430713060003</v>
      </c>
    </row>
    <row r="9" spans="1:7" ht="15">
      <c r="A9" s="358" t="s">
        <v>170</v>
      </c>
      <c r="B9" s="254">
        <v>14598.812079999994</v>
      </c>
      <c r="C9" s="254">
        <v>15051.091569999995</v>
      </c>
      <c r="D9" s="254">
        <v>15882.849969999997</v>
      </c>
      <c r="E9" s="254">
        <v>19089.678169999996</v>
      </c>
      <c r="F9" s="279">
        <f t="shared" si="0"/>
        <v>20.190508668514482</v>
      </c>
      <c r="G9" s="279">
        <f t="shared" si="1"/>
        <v>0.4088209066965017</v>
      </c>
    </row>
    <row r="10" spans="1:7" ht="15">
      <c r="A10" s="358" t="s">
        <v>184</v>
      </c>
      <c r="B10" s="254">
        <v>65686.14758000002</v>
      </c>
      <c r="C10" s="254">
        <v>67843.70551999997</v>
      </c>
      <c r="D10" s="254">
        <v>69608.10728000004</v>
      </c>
      <c r="E10" s="254">
        <v>74097.78449</v>
      </c>
      <c r="F10" s="279">
        <f t="shared" si="0"/>
        <v>6.449934332993923</v>
      </c>
      <c r="G10" s="279">
        <f t="shared" si="1"/>
        <v>1.5868640198979211</v>
      </c>
    </row>
    <row r="11" spans="1:7" ht="15">
      <c r="A11" s="358" t="s">
        <v>531</v>
      </c>
      <c r="B11" s="254">
        <v>682720.3578400012</v>
      </c>
      <c r="C11" s="254">
        <v>700262.715249999</v>
      </c>
      <c r="D11" s="254">
        <v>737851.7501999985</v>
      </c>
      <c r="E11" s="254">
        <v>726480.6647599996</v>
      </c>
      <c r="F11" s="279">
        <f t="shared" si="0"/>
        <v>-1.5411070634333668</v>
      </c>
      <c r="G11" s="279">
        <f t="shared" si="1"/>
        <v>15.558171354161724</v>
      </c>
    </row>
    <row r="12" spans="1:7" ht="15">
      <c r="A12" s="358" t="s">
        <v>42</v>
      </c>
      <c r="B12" s="254">
        <v>83343.08492</v>
      </c>
      <c r="C12" s="254">
        <v>83368.35624999982</v>
      </c>
      <c r="D12" s="254">
        <v>82775.67843999989</v>
      </c>
      <c r="E12" s="254">
        <v>87926.07009000007</v>
      </c>
      <c r="F12" s="279">
        <f t="shared" si="0"/>
        <v>6.222107443955838</v>
      </c>
      <c r="G12" s="279">
        <f t="shared" si="1"/>
        <v>1.8830079468256427</v>
      </c>
    </row>
    <row r="13" spans="1:7" ht="15">
      <c r="A13" s="358" t="s">
        <v>530</v>
      </c>
      <c r="B13" s="254">
        <v>1497419.739649999</v>
      </c>
      <c r="C13" s="254">
        <v>1565553.2369399986</v>
      </c>
      <c r="D13" s="254">
        <v>1499233.6337099979</v>
      </c>
      <c r="E13" s="254">
        <v>1602474.3925900008</v>
      </c>
      <c r="F13" s="279">
        <f t="shared" si="0"/>
        <v>6.886235511174044</v>
      </c>
      <c r="G13" s="279">
        <f t="shared" si="1"/>
        <v>34.31828595026388</v>
      </c>
    </row>
    <row r="14" spans="1:7" ht="15">
      <c r="A14" s="358" t="s">
        <v>192</v>
      </c>
      <c r="B14" s="254">
        <v>207562.1367000004</v>
      </c>
      <c r="C14" s="254">
        <v>229738.6495399997</v>
      </c>
      <c r="D14" s="254">
        <v>225089.29481999946</v>
      </c>
      <c r="E14" s="254">
        <v>221484.25423</v>
      </c>
      <c r="F14" s="279">
        <f t="shared" si="0"/>
        <v>-1.6016046400084694</v>
      </c>
      <c r="G14" s="279">
        <f t="shared" si="1"/>
        <v>4.743264544690179</v>
      </c>
    </row>
    <row r="15" spans="1:7" ht="15">
      <c r="A15" s="358" t="s">
        <v>529</v>
      </c>
      <c r="B15" s="254">
        <v>1273607.9533099981</v>
      </c>
      <c r="C15" s="254">
        <v>1279821.288539999</v>
      </c>
      <c r="D15" s="254">
        <v>1291632.4379300082</v>
      </c>
      <c r="E15" s="254">
        <v>1455290.1979100003</v>
      </c>
      <c r="F15" s="279">
        <f t="shared" si="0"/>
        <v>12.670613959051135</v>
      </c>
      <c r="G15" s="279">
        <f t="shared" si="1"/>
        <v>31.166217309576457</v>
      </c>
    </row>
    <row r="16" spans="1:7" ht="15">
      <c r="A16" s="358" t="s">
        <v>179</v>
      </c>
      <c r="B16" s="254">
        <v>36522.23877</v>
      </c>
      <c r="C16" s="254">
        <v>49102.34566999999</v>
      </c>
      <c r="D16" s="254">
        <v>34239.65931999999</v>
      </c>
      <c r="E16" s="254">
        <v>25315.631539999988</v>
      </c>
      <c r="F16" s="279">
        <f t="shared" si="0"/>
        <v>-26.06342457031201</v>
      </c>
      <c r="G16" s="279">
        <f t="shared" si="1"/>
        <v>0.542154736586497</v>
      </c>
    </row>
    <row r="17" spans="1:7" ht="15">
      <c r="A17" s="358" t="s">
        <v>389</v>
      </c>
      <c r="B17" s="254">
        <v>17403.242479999997</v>
      </c>
      <c r="C17" s="254">
        <v>18267.419280000002</v>
      </c>
      <c r="D17" s="254">
        <v>5652.333950000001</v>
      </c>
      <c r="E17" s="254">
        <v>1700.12074</v>
      </c>
      <c r="F17" s="279">
        <f t="shared" si="0"/>
        <v>-69.92179239515741</v>
      </c>
      <c r="G17" s="279">
        <f t="shared" si="1"/>
        <v>0.036409461502217015</v>
      </c>
    </row>
    <row r="18" spans="1:7" ht="15">
      <c r="A18" s="358" t="s">
        <v>282</v>
      </c>
      <c r="B18" s="254">
        <v>5334.206809999999</v>
      </c>
      <c r="C18" s="254">
        <v>4631.118590000002</v>
      </c>
      <c r="D18" s="254">
        <v>3367.188420000001</v>
      </c>
      <c r="E18" s="254">
        <v>2800.15142</v>
      </c>
      <c r="F18" s="279">
        <f t="shared" si="0"/>
        <v>-16.840073357106654</v>
      </c>
      <c r="G18" s="279">
        <f t="shared" si="1"/>
        <v>0.05996750873521389</v>
      </c>
    </row>
    <row r="19" spans="1:7" ht="15">
      <c r="A19" s="358" t="s">
        <v>528</v>
      </c>
      <c r="B19" s="254">
        <v>284873.6574200003</v>
      </c>
      <c r="C19" s="254">
        <v>284398.7487899999</v>
      </c>
      <c r="D19" s="254">
        <v>234880.72410999963</v>
      </c>
      <c r="E19" s="254">
        <v>275768.74458999996</v>
      </c>
      <c r="F19" s="279">
        <f t="shared" si="0"/>
        <v>17.407993199497973</v>
      </c>
      <c r="G19" s="279">
        <f t="shared" si="1"/>
        <v>5.905810836508188</v>
      </c>
    </row>
    <row r="20" spans="1:7" ht="15">
      <c r="A20" s="360"/>
      <c r="B20" s="254"/>
      <c r="C20" s="254"/>
      <c r="D20" s="254"/>
      <c r="E20" s="254"/>
      <c r="F20" s="279"/>
      <c r="G20" s="254"/>
    </row>
    <row r="21" spans="1:7" ht="15">
      <c r="A21" s="359" t="s">
        <v>54</v>
      </c>
      <c r="B21" s="250">
        <f>SUM(B22:B34)</f>
        <v>2214727.127009999</v>
      </c>
      <c r="C21" s="250">
        <f>SUM(C22:C34)</f>
        <v>2354365.4704100015</v>
      </c>
      <c r="D21" s="250">
        <f>SUM(D22:D34)</f>
        <v>2246155.902290003</v>
      </c>
      <c r="E21" s="250">
        <f>SUM(E22:E34)</f>
        <v>2376290.768019996</v>
      </c>
      <c r="F21" s="249">
        <f aca="true" t="shared" si="2" ref="F21:F34">+(E21/D21-1)*100</f>
        <v>5.793670225531455</v>
      </c>
      <c r="G21" s="249">
        <f aca="true" t="shared" si="3" ref="G21:G34">+E21/$E$21*100</f>
        <v>100</v>
      </c>
    </row>
    <row r="22" spans="1:7" ht="15">
      <c r="A22" s="358" t="s">
        <v>188</v>
      </c>
      <c r="B22" s="254">
        <v>143046.71399999977</v>
      </c>
      <c r="C22" s="254">
        <v>148413.96400999994</v>
      </c>
      <c r="D22" s="254">
        <v>145080.56645999983</v>
      </c>
      <c r="E22" s="254">
        <v>141273.45486999972</v>
      </c>
      <c r="F22" s="279">
        <f t="shared" si="2"/>
        <v>-2.6241361492407522</v>
      </c>
      <c r="G22" s="279">
        <f t="shared" si="3"/>
        <v>5.945124930469406</v>
      </c>
    </row>
    <row r="23" spans="1:7" ht="15">
      <c r="A23" s="358" t="s">
        <v>181</v>
      </c>
      <c r="B23" s="254">
        <v>86160.76822</v>
      </c>
      <c r="C23" s="254">
        <v>111863.2306500001</v>
      </c>
      <c r="D23" s="254">
        <v>91002.92129000001</v>
      </c>
      <c r="E23" s="254">
        <v>71988.85088000006</v>
      </c>
      <c r="F23" s="279">
        <f t="shared" si="2"/>
        <v>-20.893912129927795</v>
      </c>
      <c r="G23" s="279">
        <f t="shared" si="3"/>
        <v>3.029463054303895</v>
      </c>
    </row>
    <row r="24" spans="1:7" ht="15">
      <c r="A24" s="358" t="s">
        <v>170</v>
      </c>
      <c r="B24" s="254">
        <v>74638.60402000006</v>
      </c>
      <c r="C24" s="254">
        <v>81356.45042999988</v>
      </c>
      <c r="D24" s="254">
        <v>88103.76231000015</v>
      </c>
      <c r="E24" s="254">
        <v>102880.29493999993</v>
      </c>
      <c r="F24" s="279">
        <f t="shared" si="2"/>
        <v>16.771738507610333</v>
      </c>
      <c r="G24" s="279">
        <f t="shared" si="3"/>
        <v>4.3294489178074445</v>
      </c>
    </row>
    <row r="25" spans="1:7" ht="15">
      <c r="A25" s="358" t="s">
        <v>184</v>
      </c>
      <c r="B25" s="254">
        <v>973.69787</v>
      </c>
      <c r="C25" s="254">
        <v>1185.2440999999994</v>
      </c>
      <c r="D25" s="254">
        <v>1327.6681699999995</v>
      </c>
      <c r="E25" s="254">
        <v>1487.5249799999997</v>
      </c>
      <c r="F25" s="279">
        <f t="shared" si="2"/>
        <v>12.040418954986333</v>
      </c>
      <c r="G25" s="279">
        <f t="shared" si="3"/>
        <v>0.06259860956491678</v>
      </c>
    </row>
    <row r="26" spans="1:7" ht="15">
      <c r="A26" s="358" t="s">
        <v>531</v>
      </c>
      <c r="B26" s="254">
        <v>280600.9790700002</v>
      </c>
      <c r="C26" s="254">
        <v>303581.3939100002</v>
      </c>
      <c r="D26" s="254">
        <v>275379.51260999974</v>
      </c>
      <c r="E26" s="254">
        <v>295381.47500999947</v>
      </c>
      <c r="F26" s="279">
        <f t="shared" si="2"/>
        <v>7.263417024173124</v>
      </c>
      <c r="G26" s="279">
        <f t="shared" si="3"/>
        <v>12.43035906990966</v>
      </c>
    </row>
    <row r="27" spans="1:7" ht="15">
      <c r="A27" s="358" t="s">
        <v>42</v>
      </c>
      <c r="B27" s="254">
        <v>2276.5416800000016</v>
      </c>
      <c r="C27" s="254">
        <v>2305.2761500000024</v>
      </c>
      <c r="D27" s="254">
        <v>994.5546</v>
      </c>
      <c r="E27" s="254">
        <v>3719.3569599999987</v>
      </c>
      <c r="F27" s="279">
        <f t="shared" si="2"/>
        <v>273.9721238029565</v>
      </c>
      <c r="G27" s="279">
        <f t="shared" si="3"/>
        <v>0.15651943819565017</v>
      </c>
    </row>
    <row r="28" spans="1:7" ht="15">
      <c r="A28" s="358" t="s">
        <v>530</v>
      </c>
      <c r="B28" s="254">
        <v>653375.0827400008</v>
      </c>
      <c r="C28" s="254">
        <v>790137.4044300016</v>
      </c>
      <c r="D28" s="254">
        <v>824461.9568800017</v>
      </c>
      <c r="E28" s="254">
        <v>902316.2000799985</v>
      </c>
      <c r="F28" s="279">
        <f t="shared" si="2"/>
        <v>9.443036461575428</v>
      </c>
      <c r="G28" s="279">
        <f t="shared" si="3"/>
        <v>37.97162418940162</v>
      </c>
    </row>
    <row r="29" spans="1:7" ht="15">
      <c r="A29" s="358" t="s">
        <v>192</v>
      </c>
      <c r="B29" s="254">
        <v>41746.68321000003</v>
      </c>
      <c r="C29" s="254">
        <v>57719.42864999997</v>
      </c>
      <c r="D29" s="254">
        <v>50893.52893000002</v>
      </c>
      <c r="E29" s="254">
        <v>38794.80002</v>
      </c>
      <c r="F29" s="279">
        <f t="shared" si="2"/>
        <v>-23.77262721679382</v>
      </c>
      <c r="G29" s="279">
        <f t="shared" si="3"/>
        <v>1.6325779884388942</v>
      </c>
    </row>
    <row r="30" spans="1:7" ht="15">
      <c r="A30" s="358" t="s">
        <v>529</v>
      </c>
      <c r="B30" s="254">
        <v>174590.12289000035</v>
      </c>
      <c r="C30" s="254">
        <v>182898.27565999984</v>
      </c>
      <c r="D30" s="254">
        <v>198309.05592000013</v>
      </c>
      <c r="E30" s="254">
        <v>198108.87679000027</v>
      </c>
      <c r="F30" s="279">
        <f t="shared" si="2"/>
        <v>-0.10094300992518068</v>
      </c>
      <c r="G30" s="279">
        <f t="shared" si="3"/>
        <v>8.336895444620657</v>
      </c>
    </row>
    <row r="31" spans="1:7" ht="15">
      <c r="A31" s="358" t="s">
        <v>179</v>
      </c>
      <c r="B31" s="254">
        <v>75154.55002000008</v>
      </c>
      <c r="C31" s="254">
        <v>99344.03262000009</v>
      </c>
      <c r="D31" s="254">
        <v>102278.16855999995</v>
      </c>
      <c r="E31" s="254">
        <v>105251.02714000002</v>
      </c>
      <c r="F31" s="279">
        <f t="shared" si="2"/>
        <v>2.9066404119820533</v>
      </c>
      <c r="G31" s="279">
        <f t="shared" si="3"/>
        <v>4.42921499996815</v>
      </c>
    </row>
    <row r="32" spans="1:7" ht="15">
      <c r="A32" s="358" t="s">
        <v>389</v>
      </c>
      <c r="B32" s="254">
        <v>5266.6835999999985</v>
      </c>
      <c r="C32" s="254">
        <v>5582.6807400000025</v>
      </c>
      <c r="D32" s="254">
        <v>4855.729770000001</v>
      </c>
      <c r="E32" s="254">
        <v>5595.581059999999</v>
      </c>
      <c r="F32" s="279">
        <f t="shared" si="2"/>
        <v>15.236665239713233</v>
      </c>
      <c r="G32" s="279">
        <f t="shared" si="3"/>
        <v>0.23547543656294306</v>
      </c>
    </row>
    <row r="33" spans="1:7" ht="15">
      <c r="A33" s="358" t="s">
        <v>282</v>
      </c>
      <c r="B33" s="254">
        <v>12254.197489999997</v>
      </c>
      <c r="C33" s="254">
        <v>18115.98402999999</v>
      </c>
      <c r="D33" s="254">
        <v>19209.774129999994</v>
      </c>
      <c r="E33" s="254">
        <v>27442.821769999995</v>
      </c>
      <c r="F33" s="279">
        <f t="shared" si="2"/>
        <v>42.85863844251252</v>
      </c>
      <c r="G33" s="279">
        <f t="shared" si="3"/>
        <v>1.154859587863747</v>
      </c>
    </row>
    <row r="34" spans="1:7" ht="15">
      <c r="A34" s="357" t="s">
        <v>528</v>
      </c>
      <c r="B34" s="247">
        <v>664642.502199998</v>
      </c>
      <c r="C34" s="247">
        <v>551862.10503</v>
      </c>
      <c r="D34" s="247">
        <v>444258.7026600012</v>
      </c>
      <c r="E34" s="247">
        <v>482050.5035199981</v>
      </c>
      <c r="F34" s="356">
        <f t="shared" si="2"/>
        <v>8.506710309492727</v>
      </c>
      <c r="G34" s="356">
        <f t="shared" si="3"/>
        <v>20.28583833289301</v>
      </c>
    </row>
    <row r="35" spans="1:6" ht="15">
      <c r="A35" s="212" t="s">
        <v>0</v>
      </c>
      <c r="B35" s="254"/>
      <c r="C35" s="254"/>
      <c r="D35" s="254"/>
      <c r="E35" s="254"/>
      <c r="F35" s="254"/>
    </row>
    <row r="36" spans="2:6" ht="15">
      <c r="B36" s="254"/>
      <c r="C36" s="254"/>
      <c r="D36" s="254"/>
      <c r="E36" s="254"/>
      <c r="F36" s="254"/>
    </row>
    <row r="37" spans="2:6" ht="15">
      <c r="B37" s="254"/>
      <c r="C37" s="254"/>
      <c r="D37" s="254"/>
      <c r="E37" s="254"/>
      <c r="F37" s="254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4:E14"/>
  <sheetViews>
    <sheetView showGridLines="0" tabSelected="1" zoomScalePageLayoutView="0" workbookViewId="0" topLeftCell="A1">
      <selection activeCell="B10" sqref="B10"/>
    </sheetView>
  </sheetViews>
  <sheetFormatPr defaultColWidth="11.00390625" defaultRowHeight="12.75"/>
  <cols>
    <col min="1" max="1" width="36.875" style="29" customWidth="1"/>
    <col min="2" max="16384" width="11.00390625" style="29" customWidth="1"/>
  </cols>
  <sheetData>
    <row r="4" spans="1:5" ht="15">
      <c r="A4" s="410" t="s">
        <v>541</v>
      </c>
      <c r="B4" s="410"/>
      <c r="C4" s="410"/>
      <c r="D4" s="410"/>
      <c r="E4" s="410"/>
    </row>
    <row r="5" spans="1:5" ht="15">
      <c r="A5" s="410" t="s">
        <v>540</v>
      </c>
      <c r="B5" s="410"/>
      <c r="C5" s="410"/>
      <c r="D5" s="410"/>
      <c r="E5" s="410"/>
    </row>
    <row r="6" spans="1:5" ht="15">
      <c r="A6" s="410" t="s">
        <v>539</v>
      </c>
      <c r="B6" s="410"/>
      <c r="C6" s="410"/>
      <c r="D6" s="410"/>
      <c r="E6" s="410"/>
    </row>
    <row r="7" spans="1:4" ht="15">
      <c r="A7" s="366"/>
      <c r="B7" s="24"/>
      <c r="C7" s="24"/>
      <c r="D7" s="24"/>
    </row>
    <row r="8" spans="1:5" ht="25.5" customHeight="1">
      <c r="A8" s="377" t="s">
        <v>30</v>
      </c>
      <c r="B8" s="378">
        <v>2013</v>
      </c>
      <c r="C8" s="378">
        <v>2014</v>
      </c>
      <c r="D8" s="378">
        <v>2015</v>
      </c>
      <c r="E8" s="378">
        <v>2016</v>
      </c>
    </row>
    <row r="9" spans="1:5" ht="12" customHeight="1">
      <c r="A9" s="377"/>
      <c r="B9" s="378"/>
      <c r="C9" s="378">
        <v>2013</v>
      </c>
      <c r="D9" s="378"/>
      <c r="E9" s="378"/>
    </row>
    <row r="10" spans="1:5" ht="24" customHeight="1">
      <c r="A10" s="360" t="s">
        <v>538</v>
      </c>
      <c r="B10" s="370">
        <v>13.6</v>
      </c>
      <c r="C10" s="370">
        <v>13</v>
      </c>
      <c r="D10" s="370">
        <v>13</v>
      </c>
      <c r="E10" s="370" t="s">
        <v>689</v>
      </c>
    </row>
    <row r="11" spans="1:5" ht="24" customHeight="1">
      <c r="A11" s="360" t="s">
        <v>537</v>
      </c>
      <c r="B11" s="370">
        <v>4.7</v>
      </c>
      <c r="C11" s="370">
        <v>4.7</v>
      </c>
      <c r="D11" s="370">
        <v>4.7</v>
      </c>
      <c r="E11" s="370" t="s">
        <v>690</v>
      </c>
    </row>
    <row r="12" spans="1:5" ht="24" customHeight="1" thickBot="1">
      <c r="A12" s="365" t="s">
        <v>536</v>
      </c>
      <c r="B12" s="371">
        <v>6</v>
      </c>
      <c r="C12" s="371">
        <v>5.9</v>
      </c>
      <c r="D12" s="371">
        <v>6</v>
      </c>
      <c r="E12" s="371" t="s">
        <v>691</v>
      </c>
    </row>
    <row r="13" spans="1:4" ht="15">
      <c r="A13" s="364" t="s">
        <v>535</v>
      </c>
      <c r="B13" s="363"/>
      <c r="C13" s="362"/>
      <c r="D13" s="24"/>
    </row>
    <row r="14" ht="15">
      <c r="A14" s="361" t="s">
        <v>534</v>
      </c>
    </row>
  </sheetData>
  <sheetProtection/>
  <mergeCells count="8">
    <mergeCell ref="A5:E5"/>
    <mergeCell ref="A4:E4"/>
    <mergeCell ref="A6:E6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8"/>
  <sheetViews>
    <sheetView showGridLines="0" zoomScale="90" zoomScaleNormal="90" zoomScalePageLayoutView="0" workbookViewId="0" topLeftCell="A1">
      <selection activeCell="K9" sqref="K9"/>
    </sheetView>
  </sheetViews>
  <sheetFormatPr defaultColWidth="11.00390625" defaultRowHeight="12.75"/>
  <cols>
    <col min="1" max="1" width="17.375" style="1" customWidth="1"/>
    <col min="2" max="2" width="37.625" style="1" customWidth="1"/>
    <col min="3" max="6" width="12.00390625" style="1" customWidth="1"/>
    <col min="7" max="7" width="12.375" style="1" customWidth="1"/>
    <col min="8" max="8" width="14.125" style="1" customWidth="1"/>
    <col min="9" max="16384" width="11.00390625" style="48" customWidth="1"/>
  </cols>
  <sheetData>
    <row r="2" spans="1:8" ht="12.75" customHeight="1">
      <c r="A2" s="373" t="s">
        <v>163</v>
      </c>
      <c r="B2" s="373"/>
      <c r="C2" s="373"/>
      <c r="D2" s="373"/>
      <c r="E2" s="373"/>
      <c r="F2" s="373"/>
      <c r="G2" s="373"/>
      <c r="H2" s="373"/>
    </row>
    <row r="3" spans="1:8" ht="12.75" customHeight="1">
      <c r="A3" s="373" t="s">
        <v>160</v>
      </c>
      <c r="B3" s="373"/>
      <c r="C3" s="373"/>
      <c r="D3" s="373"/>
      <c r="E3" s="373"/>
      <c r="F3" s="373"/>
      <c r="G3" s="373"/>
      <c r="H3" s="373"/>
    </row>
    <row r="4" spans="1:8" ht="12.75" customHeight="1">
      <c r="A4" s="373" t="s">
        <v>162</v>
      </c>
      <c r="B4" s="373"/>
      <c r="C4" s="373"/>
      <c r="D4" s="373"/>
      <c r="E4" s="373"/>
      <c r="F4" s="373"/>
      <c r="G4" s="373"/>
      <c r="H4" s="373"/>
    </row>
    <row r="5" spans="1:8" ht="12.75" customHeight="1">
      <c r="A5" s="375" t="s">
        <v>159</v>
      </c>
      <c r="B5" s="380" t="s">
        <v>158</v>
      </c>
      <c r="C5" s="378">
        <v>2013</v>
      </c>
      <c r="D5" s="378">
        <v>2014</v>
      </c>
      <c r="E5" s="378">
        <v>2015</v>
      </c>
      <c r="F5" s="378">
        <v>2016</v>
      </c>
      <c r="G5" s="375" t="s">
        <v>7</v>
      </c>
      <c r="H5" s="379" t="s">
        <v>157</v>
      </c>
    </row>
    <row r="6" spans="1:8" ht="22.5" customHeight="1">
      <c r="A6" s="375"/>
      <c r="B6" s="380"/>
      <c r="C6" s="378"/>
      <c r="D6" s="378"/>
      <c r="E6" s="378"/>
      <c r="F6" s="378"/>
      <c r="G6" s="375"/>
      <c r="H6" s="379"/>
    </row>
    <row r="7" spans="1:8" s="60" customFormat="1" ht="15" customHeight="1">
      <c r="A7" s="59" t="s">
        <v>156</v>
      </c>
      <c r="B7" s="59" t="s">
        <v>155</v>
      </c>
      <c r="C7" s="56">
        <v>2042425.595</v>
      </c>
      <c r="D7" s="56">
        <v>2169315.697</v>
      </c>
      <c r="E7" s="56">
        <v>1963740.841</v>
      </c>
      <c r="F7" s="56">
        <v>2364903.554</v>
      </c>
      <c r="G7" s="55">
        <f aca="true" t="shared" si="0" ref="G7:G26">(F7/E7-1)*100</f>
        <v>20.42849568661591</v>
      </c>
      <c r="H7" s="55">
        <f aca="true" t="shared" si="1" ref="H7:H27">(F7/$F$27)*100</f>
        <v>35.82859086966548</v>
      </c>
    </row>
    <row r="8" spans="1:8" s="58" customFormat="1" ht="15" customHeight="1">
      <c r="A8" s="59" t="s">
        <v>154</v>
      </c>
      <c r="B8" s="59" t="s">
        <v>153</v>
      </c>
      <c r="C8" s="56">
        <v>1949865.404</v>
      </c>
      <c r="D8" s="56">
        <v>2126488.611</v>
      </c>
      <c r="E8" s="56">
        <v>1912589.107</v>
      </c>
      <c r="F8" s="56">
        <v>2018782.19</v>
      </c>
      <c r="G8" s="55">
        <f t="shared" si="0"/>
        <v>5.552320810117406</v>
      </c>
      <c r="H8" s="55">
        <f t="shared" si="1"/>
        <v>30.58480800121344</v>
      </c>
    </row>
    <row r="9" spans="1:8" s="58" customFormat="1" ht="31.5" customHeight="1">
      <c r="A9" s="59" t="s">
        <v>152</v>
      </c>
      <c r="B9" s="59" t="s">
        <v>151</v>
      </c>
      <c r="C9" s="56">
        <v>8337.889</v>
      </c>
      <c r="D9" s="56">
        <v>9184.691</v>
      </c>
      <c r="E9" s="56">
        <v>9664.348</v>
      </c>
      <c r="F9" s="56">
        <v>8372.533</v>
      </c>
      <c r="G9" s="55">
        <f t="shared" si="0"/>
        <v>-13.366809638891318</v>
      </c>
      <c r="H9" s="55">
        <f t="shared" si="1"/>
        <v>0.1268449442229444</v>
      </c>
    </row>
    <row r="10" spans="1:8" s="58" customFormat="1" ht="15" customHeight="1">
      <c r="A10" s="59" t="s">
        <v>109</v>
      </c>
      <c r="B10" s="59" t="s">
        <v>149</v>
      </c>
      <c r="C10" s="56">
        <v>81279.109</v>
      </c>
      <c r="D10" s="56">
        <v>72816.379</v>
      </c>
      <c r="E10" s="56">
        <v>68758.813</v>
      </c>
      <c r="F10" s="56">
        <v>75490.427</v>
      </c>
      <c r="G10" s="55">
        <f t="shared" si="0"/>
        <v>9.79018355072534</v>
      </c>
      <c r="H10" s="55">
        <f t="shared" si="1"/>
        <v>1.1436896100835023</v>
      </c>
    </row>
    <row r="11" spans="1:8" s="58" customFormat="1" ht="15" customHeight="1">
      <c r="A11" s="59" t="s">
        <v>148</v>
      </c>
      <c r="B11" s="59" t="s">
        <v>147</v>
      </c>
      <c r="C11" s="56">
        <v>154252.533</v>
      </c>
      <c r="D11" s="56">
        <v>149367.515</v>
      </c>
      <c r="E11" s="56">
        <v>180978.807</v>
      </c>
      <c r="F11" s="56">
        <v>214227.397</v>
      </c>
      <c r="G11" s="55">
        <f t="shared" si="0"/>
        <v>18.371537834261442</v>
      </c>
      <c r="H11" s="55">
        <f t="shared" si="1"/>
        <v>3.245572423959579</v>
      </c>
    </row>
    <row r="12" spans="1:8" s="58" customFormat="1" ht="15" customHeight="1">
      <c r="A12" s="59">
        <v>17011</v>
      </c>
      <c r="B12" s="59" t="s">
        <v>146</v>
      </c>
      <c r="C12" s="56">
        <v>199161.396</v>
      </c>
      <c r="D12" s="56">
        <v>150702.339</v>
      </c>
      <c r="E12" s="56">
        <v>254339.629</v>
      </c>
      <c r="F12" s="56">
        <v>175849.498</v>
      </c>
      <c r="G12" s="55">
        <f t="shared" si="0"/>
        <v>-30.860362307125953</v>
      </c>
      <c r="H12" s="55">
        <f t="shared" si="1"/>
        <v>2.6641423527912966</v>
      </c>
    </row>
    <row r="13" spans="1:8" s="58" customFormat="1" ht="15" customHeight="1">
      <c r="A13" s="59" t="s">
        <v>142</v>
      </c>
      <c r="B13" s="59" t="s">
        <v>145</v>
      </c>
      <c r="C13" s="56">
        <v>50198.284</v>
      </c>
      <c r="D13" s="56">
        <v>51785.989</v>
      </c>
      <c r="E13" s="56">
        <v>55347.682</v>
      </c>
      <c r="F13" s="56">
        <v>57927.19</v>
      </c>
      <c r="G13" s="55">
        <f t="shared" si="0"/>
        <v>4.660552902649107</v>
      </c>
      <c r="H13" s="55">
        <f t="shared" si="1"/>
        <v>0.8776043264973579</v>
      </c>
    </row>
    <row r="14" spans="1:8" s="58" customFormat="1" ht="15" customHeight="1">
      <c r="A14" s="59" t="s">
        <v>144</v>
      </c>
      <c r="B14" s="59" t="s">
        <v>143</v>
      </c>
      <c r="C14" s="56">
        <v>16791.976</v>
      </c>
      <c r="D14" s="56">
        <v>15127.727</v>
      </c>
      <c r="E14" s="56">
        <v>11902.905</v>
      </c>
      <c r="F14" s="56">
        <v>10218.442</v>
      </c>
      <c r="G14" s="55">
        <f t="shared" si="0"/>
        <v>-14.15169658163281</v>
      </c>
      <c r="H14" s="55">
        <f t="shared" si="1"/>
        <v>0.15481070131767677</v>
      </c>
    </row>
    <row r="15" spans="1:8" s="58" customFormat="1" ht="15" customHeight="1">
      <c r="A15" s="59" t="s">
        <v>141</v>
      </c>
      <c r="B15" s="59" t="s">
        <v>140</v>
      </c>
      <c r="C15" s="56">
        <v>12228.993</v>
      </c>
      <c r="D15" s="56">
        <v>15775.513</v>
      </c>
      <c r="E15" s="56">
        <v>15245.764</v>
      </c>
      <c r="F15" s="56">
        <v>14682.399</v>
      </c>
      <c r="G15" s="55">
        <f t="shared" si="0"/>
        <v>-3.695223145261861</v>
      </c>
      <c r="H15" s="55">
        <f t="shared" si="1"/>
        <v>0.22244021996855845</v>
      </c>
    </row>
    <row r="16" spans="1:8" s="58" customFormat="1" ht="15" customHeight="1">
      <c r="A16" s="59" t="s">
        <v>108</v>
      </c>
      <c r="B16" s="59" t="s">
        <v>139</v>
      </c>
      <c r="C16" s="56">
        <v>128771.015</v>
      </c>
      <c r="D16" s="56">
        <v>117632.86</v>
      </c>
      <c r="E16" s="56">
        <v>116558.772</v>
      </c>
      <c r="F16" s="56">
        <v>120685.872</v>
      </c>
      <c r="G16" s="55">
        <f t="shared" si="0"/>
        <v>3.5407888477068106</v>
      </c>
      <c r="H16" s="55">
        <f t="shared" si="1"/>
        <v>1.8284063738342275</v>
      </c>
    </row>
    <row r="17" spans="1:8" s="60" customFormat="1" ht="15" customHeight="1">
      <c r="A17" s="59" t="s">
        <v>137</v>
      </c>
      <c r="B17" s="59" t="s">
        <v>138</v>
      </c>
      <c r="C17" s="56">
        <v>37659.617</v>
      </c>
      <c r="D17" s="56">
        <v>39667.471</v>
      </c>
      <c r="E17" s="56">
        <v>58528.108</v>
      </c>
      <c r="F17" s="56">
        <v>44075.293</v>
      </c>
      <c r="G17" s="55">
        <f t="shared" si="0"/>
        <v>-24.693801822536276</v>
      </c>
      <c r="H17" s="55">
        <f t="shared" si="1"/>
        <v>0.6677463178938717</v>
      </c>
    </row>
    <row r="18" spans="1:8" s="58" customFormat="1" ht="15" customHeight="1">
      <c r="A18" s="59" t="s">
        <v>136</v>
      </c>
      <c r="B18" s="59" t="s">
        <v>135</v>
      </c>
      <c r="C18" s="56">
        <v>90815.04</v>
      </c>
      <c r="D18" s="56">
        <v>91594.29</v>
      </c>
      <c r="E18" s="56">
        <v>98550.026</v>
      </c>
      <c r="F18" s="56">
        <v>101989.726</v>
      </c>
      <c r="G18" s="55">
        <f t="shared" si="0"/>
        <v>3.4903085667374656</v>
      </c>
      <c r="H18" s="55">
        <f t="shared" si="1"/>
        <v>1.5451573742120075</v>
      </c>
    </row>
    <row r="19" spans="1:8" s="58" customFormat="1" ht="15" customHeight="1">
      <c r="A19" s="59" t="s">
        <v>131</v>
      </c>
      <c r="B19" s="59" t="s">
        <v>134</v>
      </c>
      <c r="C19" s="56">
        <v>52806.06</v>
      </c>
      <c r="D19" s="56">
        <v>45267.851</v>
      </c>
      <c r="E19" s="56">
        <v>40574.26</v>
      </c>
      <c r="F19" s="56">
        <v>32608.728</v>
      </c>
      <c r="G19" s="55">
        <f t="shared" si="0"/>
        <v>-19.631983429888813</v>
      </c>
      <c r="H19" s="55">
        <f t="shared" si="1"/>
        <v>0.4940263937259089</v>
      </c>
    </row>
    <row r="20" spans="1:8" s="58" customFormat="1" ht="15" customHeight="1">
      <c r="A20" s="59" t="s">
        <v>133</v>
      </c>
      <c r="B20" s="59" t="s">
        <v>132</v>
      </c>
      <c r="C20" s="56">
        <v>115915.411</v>
      </c>
      <c r="D20" s="56">
        <v>135039.688</v>
      </c>
      <c r="E20" s="56">
        <v>129828.359</v>
      </c>
      <c r="F20" s="56">
        <v>124574.127</v>
      </c>
      <c r="G20" s="55">
        <f t="shared" si="0"/>
        <v>-4.0470603190786765</v>
      </c>
      <c r="H20" s="55">
        <f t="shared" si="1"/>
        <v>1.8873139336610545</v>
      </c>
    </row>
    <row r="21" spans="1:8" s="58" customFormat="1" ht="15" customHeight="1">
      <c r="A21" s="59" t="s">
        <v>114</v>
      </c>
      <c r="B21" s="59" t="s">
        <v>130</v>
      </c>
      <c r="C21" s="56">
        <v>94648.27</v>
      </c>
      <c r="D21" s="56">
        <v>57209.476</v>
      </c>
      <c r="E21" s="56">
        <v>34106.148</v>
      </c>
      <c r="F21" s="56">
        <v>24298.019</v>
      </c>
      <c r="G21" s="55">
        <f t="shared" si="0"/>
        <v>-28.757656830668775</v>
      </c>
      <c r="H21" s="55">
        <f t="shared" si="1"/>
        <v>0.3681180909986313</v>
      </c>
    </row>
    <row r="22" spans="1:8" s="58" customFormat="1" ht="15" customHeight="1">
      <c r="A22" s="59" t="s">
        <v>116</v>
      </c>
      <c r="B22" s="59" t="s">
        <v>128</v>
      </c>
      <c r="C22" s="56">
        <v>18315.546</v>
      </c>
      <c r="D22" s="56">
        <v>26906.237</v>
      </c>
      <c r="E22" s="56">
        <v>18474.541</v>
      </c>
      <c r="F22" s="56">
        <v>28133.189</v>
      </c>
      <c r="G22" s="55">
        <f t="shared" si="0"/>
        <v>52.28085504262323</v>
      </c>
      <c r="H22" s="55">
        <f t="shared" si="1"/>
        <v>0.4262214062958668</v>
      </c>
    </row>
    <row r="23" spans="1:8" s="58" customFormat="1" ht="15" customHeight="1">
      <c r="A23" s="59" t="s">
        <v>126</v>
      </c>
      <c r="B23" s="59" t="s">
        <v>125</v>
      </c>
      <c r="C23" s="56">
        <v>18487.891</v>
      </c>
      <c r="D23" s="56">
        <v>27891.311</v>
      </c>
      <c r="E23" s="56">
        <v>28324.681</v>
      </c>
      <c r="F23" s="56">
        <v>24361.889</v>
      </c>
      <c r="G23" s="55">
        <f t="shared" si="0"/>
        <v>-13.99059710504772</v>
      </c>
      <c r="H23" s="55">
        <f t="shared" si="1"/>
        <v>0.3690857296555968</v>
      </c>
    </row>
    <row r="24" spans="1:8" s="60" customFormat="1" ht="15" customHeight="1">
      <c r="A24" s="59" t="s">
        <v>123</v>
      </c>
      <c r="B24" s="59" t="s">
        <v>122</v>
      </c>
      <c r="C24" s="56">
        <v>38307.688</v>
      </c>
      <c r="D24" s="56">
        <v>29360.197</v>
      </c>
      <c r="E24" s="56">
        <v>25507.572</v>
      </c>
      <c r="F24" s="56">
        <v>41265.578</v>
      </c>
      <c r="G24" s="55">
        <f t="shared" si="0"/>
        <v>61.77775760076263</v>
      </c>
      <c r="H24" s="55">
        <f t="shared" si="1"/>
        <v>0.6251787768095464</v>
      </c>
    </row>
    <row r="25" spans="1:8" s="58" customFormat="1" ht="15" customHeight="1">
      <c r="A25" s="59">
        <v>2207</v>
      </c>
      <c r="B25" s="59" t="s">
        <v>120</v>
      </c>
      <c r="C25" s="56">
        <v>72878.367</v>
      </c>
      <c r="D25" s="56">
        <v>31838.955</v>
      </c>
      <c r="E25" s="56">
        <v>24118.087</v>
      </c>
      <c r="F25" s="56">
        <v>22412.627</v>
      </c>
      <c r="G25" s="55">
        <f t="shared" si="0"/>
        <v>-7.071290521507779</v>
      </c>
      <c r="H25" s="55">
        <f t="shared" si="1"/>
        <v>0.33955416141144595</v>
      </c>
    </row>
    <row r="26" spans="2:8" ht="14.25" customHeight="1">
      <c r="B26" s="57" t="s">
        <v>46</v>
      </c>
      <c r="C26" s="56">
        <v>1061467.1580000017</v>
      </c>
      <c r="D26" s="56">
        <v>1136425.643000002</v>
      </c>
      <c r="E26" s="56">
        <v>1032270.3859999999</v>
      </c>
      <c r="F26" s="56">
        <v>1095745.7459999984</v>
      </c>
      <c r="G26" s="55">
        <f t="shared" si="0"/>
        <v>6.149102101626935</v>
      </c>
      <c r="H26" s="54">
        <f t="shared" si="1"/>
        <v>16.600687991781985</v>
      </c>
    </row>
    <row r="27" spans="1:8" s="50" customFormat="1" ht="14.25" customHeight="1">
      <c r="A27" s="53"/>
      <c r="B27" s="53" t="s">
        <v>117</v>
      </c>
      <c r="C27" s="52">
        <f>SUM(C7:C26)</f>
        <v>6244613.242</v>
      </c>
      <c r="D27" s="52">
        <f>SUM(D7:D26)</f>
        <v>6499398.44</v>
      </c>
      <c r="E27" s="52">
        <f>SUM(E7:E26)</f>
        <v>6079408.836</v>
      </c>
      <c r="F27" s="52">
        <f>SUM(F7:F26)</f>
        <v>6600604.424</v>
      </c>
      <c r="G27" s="51">
        <f>(F27/E27-1)*100</f>
        <v>8.573129428533788</v>
      </c>
      <c r="H27" s="51">
        <f t="shared" si="1"/>
        <v>100</v>
      </c>
    </row>
    <row r="28" spans="1:6" ht="15">
      <c r="A28" s="4" t="s">
        <v>0</v>
      </c>
      <c r="C28" s="3"/>
      <c r="D28" s="3"/>
      <c r="E28" s="3"/>
      <c r="F28" s="3"/>
    </row>
  </sheetData>
  <sheetProtection/>
  <mergeCells count="11">
    <mergeCell ref="G5:G6"/>
    <mergeCell ref="H5:H6"/>
    <mergeCell ref="A2:H2"/>
    <mergeCell ref="A3:H3"/>
    <mergeCell ref="A4:H4"/>
    <mergeCell ref="A5:A6"/>
    <mergeCell ref="B5:B6"/>
    <mergeCell ref="C5:C6"/>
    <mergeCell ref="D5:D6"/>
    <mergeCell ref="E5:E6"/>
    <mergeCell ref="F5:F6"/>
  </mergeCells>
  <printOptions/>
  <pageMargins left="0.33" right="0.24" top="1.8" bottom="1" header="0" footer="0"/>
  <pageSetup horizontalDpi="360" verticalDpi="36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9"/>
  <sheetViews>
    <sheetView showGridLines="0" zoomScalePageLayoutView="0" workbookViewId="0" topLeftCell="A1">
      <selection activeCell="E14" sqref="E14"/>
    </sheetView>
  </sheetViews>
  <sheetFormatPr defaultColWidth="11.00390625" defaultRowHeight="12.75"/>
  <cols>
    <col min="1" max="1" width="16.125" style="1" customWidth="1"/>
    <col min="2" max="2" width="23.875" style="1" customWidth="1"/>
    <col min="3" max="6" width="10.875" style="1" customWidth="1"/>
    <col min="7" max="7" width="13.125" style="1" customWidth="1"/>
    <col min="8" max="16384" width="11.00390625" style="29" customWidth="1"/>
  </cols>
  <sheetData>
    <row r="2" spans="1:7" ht="15">
      <c r="A2" s="381" t="s">
        <v>166</v>
      </c>
      <c r="B2" s="381"/>
      <c r="C2" s="381"/>
      <c r="D2" s="381"/>
      <c r="E2" s="381"/>
      <c r="F2" s="381"/>
      <c r="G2" s="381"/>
    </row>
    <row r="3" spans="1:7" ht="15">
      <c r="A3" s="373" t="s">
        <v>165</v>
      </c>
      <c r="B3" s="373"/>
      <c r="C3" s="373"/>
      <c r="D3" s="373"/>
      <c r="E3" s="373"/>
      <c r="F3" s="373"/>
      <c r="G3" s="373"/>
    </row>
    <row r="4" spans="1:7" ht="13.5" customHeight="1">
      <c r="A4" s="373" t="s">
        <v>164</v>
      </c>
      <c r="B4" s="373"/>
      <c r="C4" s="373"/>
      <c r="D4" s="373"/>
      <c r="E4" s="373"/>
      <c r="F4" s="373"/>
      <c r="G4" s="373"/>
    </row>
    <row r="5" spans="1:7" ht="15">
      <c r="A5" s="23"/>
      <c r="B5" s="23"/>
      <c r="C5" s="23"/>
      <c r="D5" s="23"/>
      <c r="E5" s="23"/>
      <c r="F5" s="23"/>
      <c r="G5" s="23"/>
    </row>
    <row r="6" spans="1:7" ht="12.75" customHeight="1">
      <c r="A6" s="375" t="s">
        <v>159</v>
      </c>
      <c r="B6" s="380" t="s">
        <v>158</v>
      </c>
      <c r="C6" s="378">
        <v>2013</v>
      </c>
      <c r="D6" s="378">
        <v>2014</v>
      </c>
      <c r="E6" s="378">
        <v>2015</v>
      </c>
      <c r="F6" s="378">
        <v>2016</v>
      </c>
      <c r="G6" s="375" t="s">
        <v>7</v>
      </c>
    </row>
    <row r="7" spans="1:7" ht="12.75" customHeight="1">
      <c r="A7" s="375"/>
      <c r="B7" s="380"/>
      <c r="C7" s="378"/>
      <c r="D7" s="378"/>
      <c r="E7" s="378"/>
      <c r="F7" s="378"/>
      <c r="G7" s="375"/>
    </row>
    <row r="8" spans="1:7" ht="15">
      <c r="A8" s="9"/>
      <c r="C8" s="7"/>
      <c r="D8" s="7"/>
      <c r="E8" s="7"/>
      <c r="F8" s="7"/>
      <c r="G8" s="72"/>
    </row>
    <row r="9" spans="1:7" s="68" customFormat="1" ht="15">
      <c r="A9" s="71" t="s">
        <v>156</v>
      </c>
      <c r="B9" s="70" t="s">
        <v>155</v>
      </c>
      <c r="C9" s="54">
        <v>405.4357327959359</v>
      </c>
      <c r="D9" s="54">
        <v>416.79805974316866</v>
      </c>
      <c r="E9" s="54">
        <v>422.31342842963323</v>
      </c>
      <c r="F9" s="54">
        <v>420.32943686802025</v>
      </c>
      <c r="G9" s="69">
        <f aca="true" t="shared" si="0" ref="G9:G16">(F9/E9-1)*100</f>
        <v>-0.4697912564586071</v>
      </c>
    </row>
    <row r="10" spans="1:7" s="68" customFormat="1" ht="15">
      <c r="A10" s="71" t="s">
        <v>154</v>
      </c>
      <c r="B10" s="70" t="s">
        <v>153</v>
      </c>
      <c r="C10" s="54">
        <v>422.20272350655034</v>
      </c>
      <c r="D10" s="54">
        <v>416.6677844107199</v>
      </c>
      <c r="E10" s="54">
        <v>429.95974962958945</v>
      </c>
      <c r="F10" s="54">
        <v>446.43593906482795</v>
      </c>
      <c r="G10" s="69">
        <f t="shared" si="0"/>
        <v>3.8320306608776056</v>
      </c>
    </row>
    <row r="11" spans="1:7" ht="15">
      <c r="A11" s="65" t="s">
        <v>109</v>
      </c>
      <c r="B11" s="64" t="s">
        <v>149</v>
      </c>
      <c r="C11" s="63">
        <v>3716.1264675034777</v>
      </c>
      <c r="D11" s="63">
        <v>3808.583536541964</v>
      </c>
      <c r="E11" s="63">
        <v>4460.44957626013</v>
      </c>
      <c r="F11" s="63">
        <v>4078.3075358680912</v>
      </c>
      <c r="G11" s="7">
        <f t="shared" si="0"/>
        <v>-8.567343579578058</v>
      </c>
    </row>
    <row r="12" spans="1:7" ht="15">
      <c r="A12" s="65">
        <v>17011</v>
      </c>
      <c r="B12" s="64" t="s">
        <v>146</v>
      </c>
      <c r="C12" s="63">
        <v>455.7783739374872</v>
      </c>
      <c r="D12" s="63">
        <v>437.2847804970034</v>
      </c>
      <c r="E12" s="63">
        <v>386.85642888942016</v>
      </c>
      <c r="F12" s="63">
        <v>362.15064958559054</v>
      </c>
      <c r="G12" s="7">
        <f t="shared" si="0"/>
        <v>-6.386291517696751</v>
      </c>
    </row>
    <row r="13" spans="1:7" ht="15">
      <c r="A13" s="67" t="s">
        <v>133</v>
      </c>
      <c r="B13" s="66" t="s">
        <v>132</v>
      </c>
      <c r="C13" s="63">
        <v>528.3945185683723</v>
      </c>
      <c r="D13" s="63">
        <v>535.5726534261544</v>
      </c>
      <c r="E13" s="63">
        <v>528.8138218707669</v>
      </c>
      <c r="F13" s="63">
        <v>528.7257365247282</v>
      </c>
      <c r="G13" s="7">
        <f t="shared" si="0"/>
        <v>-0.016657156525734518</v>
      </c>
    </row>
    <row r="14" spans="1:7" ht="15">
      <c r="A14" s="67" t="s">
        <v>148</v>
      </c>
      <c r="B14" s="66" t="s">
        <v>147</v>
      </c>
      <c r="C14" s="63">
        <v>693.5219937684917</v>
      </c>
      <c r="D14" s="63">
        <v>671.6072363525631</v>
      </c>
      <c r="E14" s="63">
        <v>802.7528816122657</v>
      </c>
      <c r="F14" s="63">
        <v>935.9354037242955</v>
      </c>
      <c r="G14" s="7">
        <f t="shared" si="0"/>
        <v>16.590724887158693</v>
      </c>
    </row>
    <row r="15" spans="1:7" ht="15">
      <c r="A15" s="65" t="s">
        <v>137</v>
      </c>
      <c r="B15" s="64" t="s">
        <v>138</v>
      </c>
      <c r="C15" s="63">
        <v>1906.81089242092</v>
      </c>
      <c r="D15" s="63">
        <v>1838.970791205719</v>
      </c>
      <c r="E15" s="63">
        <v>1318.4269739250753</v>
      </c>
      <c r="F15" s="63">
        <v>1791.3741326688407</v>
      </c>
      <c r="G15" s="7">
        <f t="shared" si="0"/>
        <v>35.87207847665308</v>
      </c>
    </row>
    <row r="16" spans="1:7" ht="15">
      <c r="A16" s="65" t="s">
        <v>136</v>
      </c>
      <c r="B16" s="64" t="s">
        <v>135</v>
      </c>
      <c r="C16" s="63">
        <v>721.1176137785105</v>
      </c>
      <c r="D16" s="63">
        <v>768.4301182966757</v>
      </c>
      <c r="E16" s="63">
        <v>723.815432377461</v>
      </c>
      <c r="F16" s="63">
        <v>767.8122164971795</v>
      </c>
      <c r="G16" s="7">
        <f t="shared" si="0"/>
        <v>6.078453449825694</v>
      </c>
    </row>
    <row r="17" spans="1:7" ht="15">
      <c r="A17" s="53"/>
      <c r="B17" s="53"/>
      <c r="C17" s="52"/>
      <c r="D17" s="52"/>
      <c r="E17" s="52"/>
      <c r="F17" s="52"/>
      <c r="G17" s="62"/>
    </row>
    <row r="18" spans="1:6" ht="15">
      <c r="A18" s="4" t="s">
        <v>0</v>
      </c>
      <c r="C18" s="3"/>
      <c r="D18" s="3"/>
      <c r="E18" s="3"/>
      <c r="F18" s="3"/>
    </row>
    <row r="19" spans="3:6" ht="15">
      <c r="C19" s="3"/>
      <c r="D19" s="3"/>
      <c r="E19" s="3"/>
      <c r="F19" s="3"/>
    </row>
  </sheetData>
  <sheetProtection/>
  <mergeCells count="10">
    <mergeCell ref="A2:G2"/>
    <mergeCell ref="A3:G3"/>
    <mergeCell ref="A4:G4"/>
    <mergeCell ref="A6:A7"/>
    <mergeCell ref="B6:B7"/>
    <mergeCell ref="G6:G7"/>
    <mergeCell ref="C6:C7"/>
    <mergeCell ref="D6:D7"/>
    <mergeCell ref="E6:E7"/>
    <mergeCell ref="F6:F7"/>
  </mergeCells>
  <printOptions/>
  <pageMargins left="0.75" right="0.75" top="1" bottom="1" header="0" footer="0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Mora</dc:creator>
  <cp:keywords/>
  <dc:description/>
  <cp:lastModifiedBy>Iver Brade Monge - SEPSA</cp:lastModifiedBy>
  <dcterms:created xsi:type="dcterms:W3CDTF">2017-04-05T19:18:42Z</dcterms:created>
  <dcterms:modified xsi:type="dcterms:W3CDTF">2017-05-12T13:54:11Z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e61258a9-5704-4810-a14d-fb5f72a53f27</vt:lpwstr>
  </property>
</Properties>
</file>